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filterPrivacy="1"/>
  <xr:revisionPtr revIDLastSave="0" documentId="13_ncr:1_{92ED3749-977B-4FBA-8913-EC8BC0752865}" xr6:coauthVersionLast="36" xr6:coauthVersionMax="36" xr10:uidLastSave="{00000000-0000-0000-0000-000000000000}"/>
  <bookViews>
    <workbookView xWindow="0" yWindow="0" windowWidth="22260" windowHeight="12645" firstSheet="7" activeTab="22" xr2:uid="{00000000-000D-0000-FFFF-FFFF00000000}"/>
  </bookViews>
  <sheets>
    <sheet name="Instructions" sheetId="1" r:id="rId1"/>
    <sheet name="Publication Title" sheetId="13" r:id="rId2"/>
    <sheet name="Example" sheetId="10" state="hidden" r:id="rId3"/>
    <sheet name="Fig.1" sheetId="3" r:id="rId4"/>
    <sheet name="Fig.2" sheetId="11" r:id="rId5"/>
    <sheet name="Fig.3" sheetId="12" r:id="rId6"/>
    <sheet name="Fig.4" sheetId="14" r:id="rId7"/>
    <sheet name="Fig.5" sheetId="15" r:id="rId8"/>
    <sheet name="Fig.6" sheetId="16" r:id="rId9"/>
    <sheet name="Fig.7" sheetId="17" r:id="rId10"/>
    <sheet name="Fig.8" sheetId="18" r:id="rId11"/>
    <sheet name="Fig.9" sheetId="19" r:id="rId12"/>
    <sheet name="Fig.10" sheetId="20" r:id="rId13"/>
    <sheet name="Fig.11" sheetId="21" r:id="rId14"/>
    <sheet name="Fig.12" sheetId="22" r:id="rId15"/>
    <sheet name="Fig.13" sheetId="23" r:id="rId16"/>
    <sheet name="Fig.14" sheetId="24" r:id="rId17"/>
    <sheet name="Fig.15" sheetId="25" r:id="rId18"/>
    <sheet name="Fig.16" sheetId="26" r:id="rId19"/>
    <sheet name="Fig.17" sheetId="27" r:id="rId20"/>
    <sheet name="Fig.18" sheetId="28" r:id="rId21"/>
    <sheet name="Fig.19" sheetId="29" r:id="rId22"/>
    <sheet name="Fig.20" sheetId="30" r:id="rId23"/>
  </sheets>
  <externalReferences>
    <externalReference r:id="rId24"/>
  </externalReferences>
  <definedNames>
    <definedName name="_Toc120864360" localSheetId="3">Fig.1!$B$1</definedName>
    <definedName name="_Toc120864362" localSheetId="5">Fig.3!$B$1</definedName>
    <definedName name="_Toc121158267" localSheetId="6">Fig.4!$B$1</definedName>
    <definedName name="_Toc121158278" localSheetId="8">Fig.6!$B$1</definedName>
    <definedName name="_Toc121158280" localSheetId="9">Fig.7!$B$1</definedName>
    <definedName name="_Toc121158282" localSheetId="10">Fig.8!$B$1</definedName>
    <definedName name="_Toc121158285" localSheetId="11">Fig.9!$B$1</definedName>
    <definedName name="_Toc121158289" localSheetId="12">Fig.10!$B$1</definedName>
    <definedName name="_Toc121158290" localSheetId="13">Fig.11!$B$1</definedName>
    <definedName name="_Toc121158292" localSheetId="14">Fig.12!$B$1</definedName>
    <definedName name="_Toc121158297" localSheetId="15">Fig.13!$B$1</definedName>
    <definedName name="_Toc121158298" localSheetId="16">Fig.14!$B$1</definedName>
    <definedName name="_Toc121158300" localSheetId="17">Fig.15!$B$1</definedName>
    <definedName name="_Toc121158305" localSheetId="18">Fig.16!$B$1</definedName>
    <definedName name="_Toc121158306" localSheetId="19">Fig.17!$B$1</definedName>
    <definedName name="_Toc121158311" localSheetId="20">Fig.18!$B$1</definedName>
    <definedName name="_Toc121158316" localSheetId="20">Fig.18!$B$1</definedName>
    <definedName name="_Toc121158319" localSheetId="21">Fig.19!$B$1</definedName>
    <definedName name="_Toc121158320" localSheetId="22">Fig.20!$B$1</definedName>
    <definedName name="_Toc54968868" localSheetId="7">Fig.5!$B$1</definedName>
    <definedName name="_Toc88575755" localSheetId="4">Fig.2!$B$1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40" i="29" l="1"/>
  <c r="P38" i="29"/>
  <c r="M38" i="29"/>
  <c r="M37" i="29"/>
  <c r="Q35" i="29"/>
  <c r="P35" i="29"/>
  <c r="O35" i="29"/>
  <c r="N35" i="29"/>
  <c r="P28" i="29"/>
  <c r="R26" i="29"/>
  <c r="Q26" i="29"/>
  <c r="P26" i="29"/>
  <c r="O26" i="29"/>
  <c r="N26" i="29"/>
  <c r="O21" i="29"/>
  <c r="Q13" i="29"/>
  <c r="P13" i="29"/>
  <c r="O13" i="29"/>
  <c r="N13" i="29"/>
  <c r="O6" i="29"/>
  <c r="C25" i="27"/>
  <c r="E19" i="27"/>
  <c r="E18" i="27"/>
  <c r="D18" i="27"/>
  <c r="C18" i="27"/>
  <c r="H16" i="27"/>
  <c r="G16" i="27"/>
  <c r="G15" i="27"/>
  <c r="G14" i="27"/>
  <c r="G13" i="27"/>
  <c r="G12" i="27"/>
  <c r="G11" i="27"/>
  <c r="G10" i="27"/>
  <c r="G9" i="27"/>
  <c r="G8" i="27"/>
  <c r="G7" i="27"/>
  <c r="G6" i="27"/>
  <c r="G5" i="27"/>
  <c r="H26" i="26"/>
  <c r="E26" i="26"/>
  <c r="K24" i="26"/>
  <c r="E24" i="26"/>
  <c r="E23" i="26"/>
  <c r="E22" i="26"/>
  <c r="E21" i="26"/>
  <c r="E20" i="26"/>
  <c r="E19" i="26"/>
  <c r="E18" i="26"/>
  <c r="E17" i="26"/>
  <c r="E16" i="26"/>
  <c r="E15" i="26"/>
  <c r="E14" i="26"/>
  <c r="E13" i="26"/>
  <c r="E12" i="26"/>
  <c r="E11" i="26"/>
  <c r="E10" i="26"/>
  <c r="E9" i="26"/>
  <c r="E8" i="26"/>
  <c r="E7" i="26"/>
  <c r="E6" i="26"/>
  <c r="E5" i="26"/>
  <c r="D46" i="24"/>
  <c r="D45" i="24"/>
  <c r="C45" i="24"/>
  <c r="F42" i="24"/>
  <c r="E42" i="24"/>
  <c r="E18" i="23"/>
  <c r="D18" i="23"/>
  <c r="C18" i="23"/>
  <c r="E17" i="23"/>
  <c r="D17" i="23"/>
  <c r="C17" i="23"/>
  <c r="I14" i="23"/>
  <c r="J14" i="18"/>
  <c r="L13" i="18"/>
  <c r="J13" i="18"/>
  <c r="H13" i="18"/>
  <c r="F13" i="18"/>
  <c r="H21" i="17"/>
  <c r="D21" i="17"/>
  <c r="D17" i="17"/>
  <c r="H16" i="17"/>
  <c r="F16" i="17"/>
  <c r="D16" i="17"/>
  <c r="H14" i="17"/>
  <c r="F14" i="17"/>
  <c r="D14" i="17"/>
  <c r="G25" i="16"/>
  <c r="H25" i="16" s="1"/>
  <c r="F25" i="16"/>
  <c r="G24" i="16"/>
  <c r="H24" i="16" s="1"/>
  <c r="F24" i="16"/>
  <c r="G23" i="16"/>
  <c r="H46" i="15"/>
  <c r="G46" i="15"/>
  <c r="H45" i="15"/>
  <c r="H44" i="15"/>
  <c r="H43" i="15"/>
  <c r="H42" i="15"/>
  <c r="H41" i="15"/>
  <c r="H40" i="15"/>
  <c r="H39" i="15"/>
  <c r="H38" i="15"/>
  <c r="H37" i="15"/>
  <c r="H36" i="15"/>
  <c r="G36" i="15"/>
  <c r="H35" i="15"/>
  <c r="G35" i="15"/>
  <c r="H34" i="15"/>
  <c r="G34" i="15"/>
  <c r="H33" i="15"/>
  <c r="G33" i="15"/>
  <c r="H32" i="15"/>
  <c r="G32" i="15"/>
  <c r="H31" i="15"/>
  <c r="G31" i="15"/>
  <c r="H30" i="15"/>
  <c r="G30" i="15"/>
  <c r="H29" i="15"/>
  <c r="G29" i="15"/>
  <c r="H28" i="15"/>
  <c r="G28" i="15"/>
  <c r="H27" i="15"/>
  <c r="G27" i="15"/>
  <c r="H26" i="15"/>
  <c r="G26" i="15"/>
  <c r="H25" i="15"/>
  <c r="G25" i="15"/>
  <c r="H24" i="15"/>
  <c r="G24" i="15"/>
  <c r="H23" i="15"/>
  <c r="G23" i="15"/>
  <c r="H22" i="15"/>
  <c r="G22" i="15"/>
  <c r="H21" i="15"/>
  <c r="G21" i="15"/>
  <c r="H20" i="15"/>
  <c r="G20" i="15"/>
  <c r="H19" i="15"/>
  <c r="G19" i="15"/>
  <c r="H18" i="15"/>
  <c r="G18" i="15"/>
  <c r="H17" i="15"/>
  <c r="G17" i="15"/>
  <c r="H16" i="15"/>
  <c r="G16" i="15"/>
  <c r="H15" i="15"/>
  <c r="G15" i="15"/>
  <c r="H14" i="15"/>
  <c r="G14" i="15"/>
  <c r="H13" i="15"/>
  <c r="G13" i="15"/>
  <c r="H12" i="15"/>
  <c r="G12" i="15"/>
  <c r="H11" i="15"/>
  <c r="G11" i="15"/>
  <c r="H10" i="15"/>
  <c r="G10" i="15"/>
  <c r="H9" i="15"/>
  <c r="G9" i="15"/>
  <c r="H8" i="15"/>
  <c r="G8" i="15"/>
  <c r="H7" i="15"/>
  <c r="G7" i="15"/>
  <c r="H6" i="15"/>
  <c r="G6" i="15"/>
  <c r="H5" i="15"/>
  <c r="G5" i="15"/>
  <c r="L45" i="14"/>
  <c r="O45" i="14" s="1"/>
  <c r="O44" i="14"/>
  <c r="L44" i="14"/>
  <c r="O43" i="14"/>
  <c r="L43" i="14"/>
  <c r="L42" i="14"/>
  <c r="O42" i="14" s="1"/>
  <c r="L41" i="14"/>
  <c r="O41" i="14" s="1"/>
  <c r="O40" i="14"/>
  <c r="L40" i="14"/>
  <c r="O39" i="14"/>
  <c r="L39" i="14"/>
  <c r="L38" i="14"/>
  <c r="O38" i="14" s="1"/>
  <c r="L37" i="14"/>
  <c r="O37" i="14" s="1"/>
  <c r="O36" i="14"/>
  <c r="L36" i="14"/>
  <c r="O35" i="14"/>
  <c r="L35" i="14"/>
  <c r="L34" i="14"/>
  <c r="O34" i="14" s="1"/>
  <c r="L33" i="14"/>
  <c r="O33" i="14" s="1"/>
  <c r="O32" i="14"/>
  <c r="L32" i="14"/>
  <c r="O31" i="14"/>
  <c r="L31" i="14"/>
  <c r="L30" i="14"/>
  <c r="O30" i="14" s="1"/>
  <c r="L29" i="14"/>
  <c r="O29" i="14" s="1"/>
  <c r="O28" i="14"/>
  <c r="L28" i="14"/>
  <c r="O27" i="14"/>
  <c r="L27" i="14"/>
  <c r="L26" i="14"/>
  <c r="O26" i="14" s="1"/>
  <c r="L25" i="14"/>
  <c r="O25" i="14" s="1"/>
  <c r="O24" i="14"/>
  <c r="L24" i="14"/>
  <c r="O23" i="14"/>
  <c r="L23" i="14"/>
  <c r="L22" i="14"/>
  <c r="O22" i="14" s="1"/>
  <c r="L21" i="14"/>
  <c r="O21" i="14" s="1"/>
  <c r="O20" i="14"/>
  <c r="L20" i="14"/>
  <c r="O19" i="14"/>
  <c r="L19" i="14"/>
  <c r="L18" i="14"/>
  <c r="O18" i="14" s="1"/>
  <c r="L17" i="14"/>
  <c r="O17" i="14" s="1"/>
  <c r="O16" i="14"/>
  <c r="L16" i="14"/>
  <c r="O15" i="14"/>
  <c r="L15" i="14"/>
  <c r="L14" i="14"/>
  <c r="O14" i="14" s="1"/>
  <c r="L13" i="14"/>
  <c r="O13" i="14" s="1"/>
  <c r="O12" i="14"/>
  <c r="L12" i="14"/>
  <c r="O11" i="14"/>
  <c r="L11" i="14"/>
  <c r="L10" i="14"/>
  <c r="O10" i="14" s="1"/>
  <c r="L9" i="14"/>
  <c r="O9" i="14" s="1"/>
  <c r="O8" i="14"/>
  <c r="L8" i="14"/>
  <c r="O7" i="14"/>
  <c r="L7" i="14"/>
  <c r="L6" i="14"/>
  <c r="O6" i="14" s="1"/>
  <c r="L5" i="14"/>
  <c r="O5" i="14" s="1"/>
</calcChain>
</file>

<file path=xl/sharedStrings.xml><?xml version="1.0" encoding="utf-8"?>
<sst xmlns="http://schemas.openxmlformats.org/spreadsheetml/2006/main" count="883" uniqueCount="377">
  <si>
    <t>Title of the graph</t>
  </si>
  <si>
    <t>Data</t>
  </si>
  <si>
    <t>Source Name</t>
  </si>
  <si>
    <t>Figure 8.4 Revenues per person from a 3p local income tax on all bands, by upper-tier council area, 2018-19 terms</t>
  </si>
  <si>
    <t>Authors’ calculations based on data from HMRC (2018) and ONS (2017, 2019):</t>
  </si>
  <si>
    <t>Figure 8.4. Revenues per person from a 3p local income tax on all bands, 2018-19 terms</t>
  </si>
  <si>
    <t>Based on 2015-16 data, uprated using national income tax outturns and forecasts</t>
  </si>
  <si>
    <t>Barking &amp; Dagenham</t>
  </si>
  <si>
    <t>Barnet</t>
  </si>
  <si>
    <t>Barnsley</t>
  </si>
  <si>
    <t>Bath &amp; North East Somerset</t>
  </si>
  <si>
    <t>Bedford</t>
  </si>
  <si>
    <t>Bexley</t>
  </si>
  <si>
    <t>Birmingham</t>
  </si>
  <si>
    <t>Blackburn with Darwen</t>
  </si>
  <si>
    <t>Blackpool</t>
  </si>
  <si>
    <t>Bolton</t>
  </si>
  <si>
    <t>Bournemouth</t>
  </si>
  <si>
    <t>Bracknell Forest</t>
  </si>
  <si>
    <t>Bradford</t>
  </si>
  <si>
    <t>Brent</t>
  </si>
  <si>
    <t>Brighton &amp; Hove</t>
  </si>
  <si>
    <t>Bristol</t>
  </si>
  <si>
    <t>Bromley</t>
  </si>
  <si>
    <t>Bury</t>
  </si>
  <si>
    <t>Calderdale</t>
  </si>
  <si>
    <t>Camden</t>
  </si>
  <si>
    <t>Central Bedfordshire</t>
  </si>
  <si>
    <t>Cheshire East</t>
  </si>
  <si>
    <t>Cheshire West &amp; Chester</t>
  </si>
  <si>
    <t>City of London</t>
  </si>
  <si>
    <t>Cornwall</t>
  </si>
  <si>
    <t>County Durham</t>
  </si>
  <si>
    <t>Coventry</t>
  </si>
  <si>
    <t>Croydon</t>
  </si>
  <si>
    <t>Darlington</t>
  </si>
  <si>
    <t>Derby</t>
  </si>
  <si>
    <t>Doncaster</t>
  </si>
  <si>
    <t>Dudley</t>
  </si>
  <si>
    <t>Ealing</t>
  </si>
  <si>
    <t>East Riding of Yorkshire</t>
  </si>
  <si>
    <t>Enfield</t>
  </si>
  <si>
    <t>Gateshead</t>
  </si>
  <si>
    <t>Greenwich</t>
  </si>
  <si>
    <t>Hackney</t>
  </si>
  <si>
    <t>Halton</t>
  </si>
  <si>
    <t>Hammersmith &amp; Fulham</t>
  </si>
  <si>
    <t>Haringey</t>
  </si>
  <si>
    <t>Harrow</t>
  </si>
  <si>
    <t>Hartlepool</t>
  </si>
  <si>
    <t>Havering</t>
  </si>
  <si>
    <t>Herefordshire</t>
  </si>
  <si>
    <t>Hillingdon</t>
  </si>
  <si>
    <t>Hounslow</t>
  </si>
  <si>
    <t>Isle of Wight</t>
  </si>
  <si>
    <t>Isles of Scilly</t>
  </si>
  <si>
    <t>Islington</t>
  </si>
  <si>
    <t>Kensington &amp; Chelsea</t>
  </si>
  <si>
    <t>Kingston upon Hull</t>
  </si>
  <si>
    <t>Kingston upon Thames</t>
  </si>
  <si>
    <t>Kirklees</t>
  </si>
  <si>
    <t>Knowsley</t>
  </si>
  <si>
    <t>Lambeth</t>
  </si>
  <si>
    <t>Leeds</t>
  </si>
  <si>
    <t>Leicester</t>
  </si>
  <si>
    <t>Lewisham</t>
  </si>
  <si>
    <t>Liverpool</t>
  </si>
  <si>
    <t>Luton</t>
  </si>
  <si>
    <t>Manchester</t>
  </si>
  <si>
    <t>Medway</t>
  </si>
  <si>
    <t>Merton</t>
  </si>
  <si>
    <t>Middlesbrough</t>
  </si>
  <si>
    <t>Milton Keynes</t>
  </si>
  <si>
    <t>Newcastle upon Tyne</t>
  </si>
  <si>
    <t>Newham</t>
  </si>
  <si>
    <t>North East Lincolnshire</t>
  </si>
  <si>
    <t>North Lincolnshire</t>
  </si>
  <si>
    <t>North Somerset</t>
  </si>
  <si>
    <t>North Tyneside</t>
  </si>
  <si>
    <t>Northumberland</t>
  </si>
  <si>
    <t>Nottingham</t>
  </si>
  <si>
    <t>Oldham</t>
  </si>
  <si>
    <t>Peterborough</t>
  </si>
  <si>
    <t>Plymouth</t>
  </si>
  <si>
    <t>Poole</t>
  </si>
  <si>
    <t>Portsmouth</t>
  </si>
  <si>
    <t>Reading</t>
  </si>
  <si>
    <t>Redbridge</t>
  </si>
  <si>
    <t>Redcar &amp; Cleveland</t>
  </si>
  <si>
    <t>Richmond upon Thames</t>
  </si>
  <si>
    <t>Rochdale</t>
  </si>
  <si>
    <t>Rotherham</t>
  </si>
  <si>
    <t>Rutland</t>
  </si>
  <si>
    <t>Salford</t>
  </si>
  <si>
    <t>Sandwell</t>
  </si>
  <si>
    <t>Sefton</t>
  </si>
  <si>
    <t>Sheffield</t>
  </si>
  <si>
    <t>Shropshire</t>
  </si>
  <si>
    <t>Slough</t>
  </si>
  <si>
    <t>Solihull</t>
  </si>
  <si>
    <t>South Gloucestershire</t>
  </si>
  <si>
    <t>South Tyneside</t>
  </si>
  <si>
    <t>Southampton</t>
  </si>
  <si>
    <t>Southend-on-Sea</t>
  </si>
  <si>
    <t>Southwark</t>
  </si>
  <si>
    <t>St Helens</t>
  </si>
  <si>
    <t>Stockport</t>
  </si>
  <si>
    <t>Stockton-on-Tees</t>
  </si>
  <si>
    <t>Stoke-on-Trent</t>
  </si>
  <si>
    <t>Sunderland</t>
  </si>
  <si>
    <t>Sutton</t>
  </si>
  <si>
    <t>Swindon</t>
  </si>
  <si>
    <t>Tameside</t>
  </si>
  <si>
    <t>Telford &amp; the Wrekin</t>
  </si>
  <si>
    <t>Thurrock</t>
  </si>
  <si>
    <t>Torbay</t>
  </si>
  <si>
    <t>Tower Hamlets</t>
  </si>
  <si>
    <t>Trafford</t>
  </si>
  <si>
    <t>Wakefield</t>
  </si>
  <si>
    <t>Walsall</t>
  </si>
  <si>
    <t>Waltham Forest</t>
  </si>
  <si>
    <t>Wandsworth</t>
  </si>
  <si>
    <t>Warrington</t>
  </si>
  <si>
    <t>West Berkshire</t>
  </si>
  <si>
    <t>Westminster</t>
  </si>
  <si>
    <t>Wigan</t>
  </si>
  <si>
    <t>Wiltshire</t>
  </si>
  <si>
    <t>Windsor &amp; Maidenhead</t>
  </si>
  <si>
    <t>Wirral</t>
  </si>
  <si>
    <t>Wokingham</t>
  </si>
  <si>
    <t>Wolverhampton</t>
  </si>
  <si>
    <t>York</t>
  </si>
  <si>
    <t>Buckinghamshire</t>
  </si>
  <si>
    <t>Cambridgeshire</t>
  </si>
  <si>
    <t>Cumbria</t>
  </si>
  <si>
    <t>Derbyshire</t>
  </si>
  <si>
    <t>Devon</t>
  </si>
  <si>
    <t>Dorset</t>
  </si>
  <si>
    <t>East Sussex</t>
  </si>
  <si>
    <t>Essex</t>
  </si>
  <si>
    <t>Gloucestershire</t>
  </si>
  <si>
    <t>Hampshire</t>
  </si>
  <si>
    <t>Worcestershire</t>
  </si>
  <si>
    <t>Hertfordshire</t>
  </si>
  <si>
    <t>Kent</t>
  </si>
  <si>
    <t>Lancashire</t>
  </si>
  <si>
    <t>Leicestershire</t>
  </si>
  <si>
    <t>Lincolnshire</t>
  </si>
  <si>
    <t>Norfolk</t>
  </si>
  <si>
    <t>North Yorkshire</t>
  </si>
  <si>
    <t>Northamptonshire</t>
  </si>
  <si>
    <t>Nottinghamshire</t>
  </si>
  <si>
    <t>Oxfordshire</t>
  </si>
  <si>
    <t>Somerset</t>
  </si>
  <si>
    <t>Staffordshire</t>
  </si>
  <si>
    <t>Suffolk</t>
  </si>
  <si>
    <t>Surrey</t>
  </si>
  <si>
    <t>Warwickshire</t>
  </si>
  <si>
    <t>West Sussex</t>
  </si>
  <si>
    <t>HM Treasury, Public Expenditure Statistical Analyses 2022; previous PESAs; HM Treasury, GDP deflators, November 2022 (https://www.gov.uk/government/statistics/gdp-deflators-at-market-prices-and-money-gdp-november-2022-autumn-statement); Office for Budget Responsibility, Economic and Fiscal Outlook, various editions (https://obr.uk/efo/); Office for National Statistics, ‘Student loans in the public sector finances: a methodological guide’, January 2020 (https://www.ons.gov.uk/economy/governmentpublicsectorandtaxes/publicsectorfinance/methodologies/studentloansinthepublicsectorfinancesamethodologicalguide).</t>
  </si>
  <si>
    <t xml:space="preserve"> </t>
  </si>
  <si>
    <t>Share of National Income (RHS)</t>
  </si>
  <si>
    <t>Column2</t>
  </si>
  <si>
    <t>Relative to Level in 1955-56 (LHS)</t>
  </si>
  <si>
    <t>Column1</t>
  </si>
  <si>
    <t>1955–56</t>
  </si>
  <si>
    <t>1956–57</t>
  </si>
  <si>
    <t>1957–58</t>
  </si>
  <si>
    <t>1958–59</t>
  </si>
  <si>
    <t>1959–60</t>
  </si>
  <si>
    <t>1960–61</t>
  </si>
  <si>
    <t>1961–62</t>
  </si>
  <si>
    <t>1962–63</t>
  </si>
  <si>
    <t>1963–64</t>
  </si>
  <si>
    <t>1964–65</t>
  </si>
  <si>
    <t>1965–66</t>
  </si>
  <si>
    <t>1966–67</t>
  </si>
  <si>
    <t>1967–68</t>
  </si>
  <si>
    <t>1968–69</t>
  </si>
  <si>
    <t>1969–70</t>
  </si>
  <si>
    <t>1970–71</t>
  </si>
  <si>
    <t>1971–72</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</si>
  <si>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</si>
  <si>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</si>
  <si>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</si>
  <si>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</si>
  <si>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</si>
  <si>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</si>
  <si>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</si>
  <si>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</si>
  <si>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</si>
  <si>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</si>
  <si>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</si>
  <si>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</si>
  <si>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</si>
  <si>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</si>
  <si>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</si>
  <si>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</si>
  <si>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</si>
  <si>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</si>
  <si>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</si>
  <si>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</si>
  <si>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</si>
  <si>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</si>
  <si>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</si>
  <si>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</si>
  <si>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</si>
  <si>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</si>
  <si>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</si>
  <si>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</si>
  <si>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</si>
  <si>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</si>
  <si>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</si>
  <si>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</si>
  <si>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</si>
  <si>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</si>
  <si>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</si>
  <si>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</si>
  <si>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</si>
  <si>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</si>
  <si>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</si>
  <si>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</si>
  <si>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</si>
  <si>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</si>
  <si>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</si>
  <si>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</si>
  <si>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2016–17</t>
  </si>
  <si>
    <t>2017–18</t>
  </si>
  <si>
    <t>2018–19</t>
  </si>
  <si>
    <t>2019–20</t>
  </si>
  <si>
    <t>2020–21</t>
  </si>
  <si>
    <t>2021–22</t>
  </si>
  <si>
    <t xml:space="preserve">HM Treasury, Public Expenditure Statistical Analyses 2022; previous PESAs; IFS Taxlab (https://ifs.org.uk/taxlab/taxlab-data-item/ifs-spending-composition-sheet). </t>
  </si>
  <si>
    <t>Financial Year</t>
  </si>
  <si>
    <t>Social security – pensioners</t>
  </si>
  <si>
    <t>Social security – non-pensioners</t>
  </si>
  <si>
    <t>Health</t>
  </si>
  <si>
    <t>Education</t>
  </si>
  <si>
    <t xml:space="preserve">Defence </t>
  </si>
  <si>
    <t>Public order &amp; safety</t>
  </si>
  <si>
    <t>Transport</t>
  </si>
  <si>
    <t>Housing &amp; community amenities</t>
  </si>
  <si>
    <t>Overseas aid</t>
  </si>
  <si>
    <t>Net debt interest payments</t>
  </si>
  <si>
    <t xml:space="preserve">Population levels by age at the UK level are taken from Office for National Statistics, population estimates by single year of age, 2020-based and previous versions (https://www.ons.gov.uk/peoplepopulationandcommunity/populationandmigration/populationestimates/datasets/populationestimatesforukenglandandwalesscotlandandnorthernireland); 3- and 4-year-olds in full-time education are calculated based on the share of 3- and 4-year-olds in England accessing the free entitlement (https://explore-education-statistics.service.gov.uk/find-statistics/education-provision-children-under-5); all 5- to 15-year-olds are presumed to be in full-time education. We use the Labour Force Survey to estimate the participation rate of 16- to 24-year-olds (annual 1981–91, quarterly 1992–2021). </t>
  </si>
  <si>
    <t>In full-time education</t>
  </si>
  <si>
    <t>Aged over 65</t>
  </si>
  <si>
    <t xml:space="preserve">Figures 2.1 and 2.3. </t>
  </si>
  <si>
    <t>Schools</t>
  </si>
  <si>
    <t xml:space="preserve">Years refer to academic years. Early years numbers represent part-time-equivalent places of 3- and 4-year-olds taking up the universal early years entitlement (excluding 4-year-olds in infant classes) and are taken from Department for Education, ‘Education provision: children under 5 years of age’, January 2022 (https://explore-education-statistics.service.gov.uk/find-statistics/education-provision-children-under-5), January 2010 (https://www.gov.uk/government/statistics/provision-for-children-under-5-years-of-age-in-england-january-2010), January 2006 (http://webarchive.nationalarchives.gov.uk/20130329235614/http://www.education.gov.uk/researchandstatistics/statistics/statistics-by-topic/earlyyearsandchildcare/nurseries/a00195255/provision-for-children-under-five-years-of-age-in-) and January 2002 (http://webarchive.nationalarchives.gov.uk/20130323070608/http://www.education.gov.uk/researchandstatistics/statistics/statistics-by-topic/earlyyearsandchildcare/a00193904/provision-for-children-under-five-years-of-age-in-). Primary and secondary school numbers are taken from Department for Education, ‘Schools, pupils and their characteristics’, January 2022 and earlier years (https://www.gov.uk/government/statistics/schools-pupils-and-their-characteristics-january-2022) and ‘National pupil projections: July 2022’ (https://www.gov.uk/government/statistics/national-pupil-projections-july-2022). Further education and sixth forms figures refer to 16- to 18-year-olds in state-funded schools or colleges as measured at the end of each calendar year in Department for Education, ‘Participation in education, training and employment: 2021’ (https://www.gov.uk/government/statistics/participation-in-education-training-and-employment-2021). Higher education figures relate to full-time students on first undergraduate degrees and other undergraduate courses from HESA, ‘Who’s studying in HE?’ (https://www.hesa.ac.uk/data-and-analysis/students/whos-in-he) and also use ‘Historical statistics on the funding and development of the UK university system, 1920–2002’ (https://discover.ukdataservice.ac.uk/catalogue/?sn=4971&amp;type=Data%20catalogue). Forecasts for the early years and 16–18 education are based on ONS 2020-based forecasts for the population of 3- to 4- and 16- to 18-year-olds (https://www.ons.gov.uk/peoplepopulationandcommunity/populationandmigration/populationprojections/datasets/2014basednationalpopulationprojectionstableofcontents). Forecasts for higher education are based on Department for Education methods for forecasting the cost of student loans up to 2026 (https://explore-education-statistics.service.gov.uk/methodology/student-loan-forecasts-for-england-methodology) and ONS forecasts for the number of 18- to 21-year-olds from 2026 to 2030. </t>
  </si>
  <si>
    <t>Primary School</t>
  </si>
  <si>
    <t>Secondary School</t>
  </si>
  <si>
    <t>Column3</t>
  </si>
  <si>
    <t>Column4</t>
  </si>
  <si>
    <t>Other stages of education</t>
  </si>
  <si>
    <t>Early Years</t>
  </si>
  <si>
    <t>FE and School Sixth Forms (16-17)</t>
  </si>
  <si>
    <t>Higher Education</t>
  </si>
  <si>
    <t>Column5</t>
  </si>
  <si>
    <t>Column6</t>
  </si>
  <si>
    <t>4,652,125</t>
  </si>
  <si>
    <t>2,923,810</t>
  </si>
  <si>
    <t>4,647,225</t>
  </si>
  <si>
    <t>3,003,233</t>
  </si>
  <si>
    <t>4,600,246</t>
  </si>
  <si>
    <t>3,062,058</t>
  </si>
  <si>
    <t>4,597,370</t>
  </si>
  <si>
    <t>3,125,863</t>
  </si>
  <si>
    <t>4,527,132</t>
  </si>
  <si>
    <t>3,190,773</t>
  </si>
  <si>
    <t>4,440,995</t>
  </si>
  <si>
    <t>3,230,015</t>
  </si>
  <si>
    <t>4,351,895</t>
  </si>
  <si>
    <t>3,228,360</t>
  </si>
  <si>
    <t>4,259,398</t>
  </si>
  <si>
    <t>3,218,603</t>
  </si>
  <si>
    <t>4,163,360</t>
  </si>
  <si>
    <t>3,196,351</t>
  </si>
  <si>
    <t>4,064,902</t>
  </si>
  <si>
    <t>3,163,175</t>
  </si>
  <si>
    <t>3,983,506</t>
  </si>
  <si>
    <t>3,115,626</t>
  </si>
  <si>
    <t>3,917,310</t>
  </si>
  <si>
    <t>3,069,924</t>
  </si>
  <si>
    <t>3,865,138</t>
  </si>
  <si>
    <t>3,020,654</t>
  </si>
  <si>
    <t>Universal</t>
  </si>
  <si>
    <t>Extended</t>
  </si>
  <si>
    <t>2-year-old</t>
  </si>
  <si>
    <t xml:space="preserve">See https://ifs.org.uk/education-spending/methods-and-data. </t>
  </si>
  <si>
    <t>Low Pay Commission, 2022; Bank of England, 2022; HM Treasury, 2022.</t>
  </si>
  <si>
    <t>Childcare providers’ price index</t>
  </si>
  <si>
    <t>CPI (Nov 22)</t>
  </si>
  <si>
    <t>GDP deflator (Nov 22)</t>
  </si>
  <si>
    <t>2022–23</t>
  </si>
  <si>
    <t>2023–24</t>
  </si>
  <si>
    <t>2024–25</t>
  </si>
  <si>
    <t>Real-terms series are in 2017–18 prices. GDP deflator forecasts are based on the Office for Budget Responsibility’s 17 November 2022 forecast, shown in dark grey, and projections as they stood at the 2021 Spending Review, shown in light grey. Forecasts for the childcare providers’ price index are as set out in table 2 of Drayton and Farquharson (2022). Cash-terms funding is for the total early years block in the Dedicated Schools Grant, and for 2022–23 onwards is based on the profile of uplifts set out in the 2021 Spending Review. This excludes additional funding for the teachers’ pay and pensions grants, which the Department for Education is considering rolling into the early years block from 2023–24, as well as additional funding of about £10 million for maintained nurseries which is currently under consultation.</t>
  </si>
  <si>
    <t>Cash terms</t>
  </si>
  <si>
    <t>Real: GDP deflator SR21</t>
  </si>
  <si>
    <t>Real: GDP deflator (2021 Spending Review)</t>
  </si>
  <si>
    <t>Real: GDP deflator (November 2022)</t>
  </si>
  <si>
    <t>Real: childcare providers’ price index</t>
  </si>
  <si>
    <t>Figure 1 in Drayton and Farquharson (2022).</t>
  </si>
  <si>
    <t>See https://ifs.org.uk/education-spending/methods-and-data. HM Treasury GDP deflators, November 2022 (https://www.gov.uk/government/statistics/gdp-deflators-at-market-prices-and-money-gdp-november-2022-autumn-statement). No data are available for 2020–21, so we impute the level based on a constant real-terms growth rate between 2019–20 and 2021–22.</t>
  </si>
  <si>
    <t>Spending by schools</t>
  </si>
  <si>
    <t>Spending by local authorities</t>
  </si>
  <si>
    <t>School sixth-form funding</t>
  </si>
  <si>
    <t>Pension contributions and National Insurance</t>
  </si>
  <si>
    <t>Series 1</t>
  </si>
  <si>
    <t>Series 2</t>
  </si>
  <si>
    <t>Series 3</t>
  </si>
  <si>
    <t xml:space="preserve">School spending per pupil is taken from Figure 5.1 (excluding funding for higher employer pension and National Insurance contributions during 2022–23). HM Treasury, Autumn Statement 2022 (https://www.gov.uk/government/publications/autumn-statement-2022-documents). HM Treasury GDP deflators, November 2022 (https://www.gov.uk/government/statistics/gdp-deflators-at-market-prices-and-money-gdp-november-2022-autumn-statement). Forecasts all assume that early years and sixth-form funding per pupil aged 3–19 follows the same path as school spending per pupil. Schools-specific cost inflation is as defined in Sibieta (2022). </t>
  </si>
  <si>
    <t xml:space="preserve">See https://ifs.org.uk/education-spending/methods-and-data. HM Treasury GDP deflators, November 2022 (https://www.gov.uk/government/statistics/gdp-deflators-at-market-prices-and-money-gdp-november-2022-autumn-statement). Forecasts from 2019–20 onwards are based on real-terms growth rates in Figure 5.2 using general inflation. </t>
  </si>
  <si>
    <t>Primary schools</t>
  </si>
  <si>
    <t>Secondary schools</t>
  </si>
  <si>
    <t>T3.1, 2018</t>
  </si>
  <si>
    <t>F3.2 change</t>
  </si>
  <si>
    <t>2019</t>
  </si>
  <si>
    <t>T3.2, 2022</t>
  </si>
  <si>
    <t>2022 to 2019</t>
  </si>
  <si>
    <t>See https://ifs.org.uk/data-and-methods. HM Treasury GDP deflators, November 2022 (https://www.gov.uk/government/statistics/gdp-deflators-at-market-prices-and-money-gdp-november-2022-autumn-statement).</t>
  </si>
  <si>
    <t>Academic year</t>
  </si>
  <si>
    <t>School sixth forms (incl. special)</t>
  </si>
  <si>
    <t>Sixth-form colleges</t>
  </si>
  <si>
    <t>FE colleges</t>
  </si>
  <si>
    <t>Primary (F5.3)</t>
  </si>
  <si>
    <t>Colleges</t>
  </si>
  <si>
    <t>School Sixth Forms</t>
  </si>
  <si>
    <t xml:space="preserve">Authors’ calculations using table 3 in Department for Education (2021c). </t>
  </si>
  <si>
    <t>% of all Level 3 enrolments</t>
  </si>
  <si>
    <t>% of non-A-level enrolments</t>
  </si>
  <si>
    <t>All students</t>
  </si>
  <si>
    <t>Female</t>
  </si>
  <si>
    <t>SEN</t>
  </si>
  <si>
    <t>EHCP</t>
  </si>
  <si>
    <t>FSM</t>
  </si>
  <si>
    <t>Authors’ calculations using Department for Education annual report and accounts 2018–19 (https://www.gov.uk/government/publications/dfe-consolidated-annual-report-and-accounts-2018-to-2019), Education and Skills Funding Agency annual report and accounts 2021–22 (https://www.gov.uk/government/publications/education-and-skills-funding-agency-esfa-annual-report-and-accounts-2021-to-2022), 2019–20 (https://www.gov.uk/government/publications/education-and-skills-funding-agency-esfa-annual-report-and-accounts-2019-to-2020) and 2017–18 (https://www.gov.uk/government/publications/education-and-skills-funding-agency-annual-report-and-accounts-2017-to-2018), Skills Funding Agency annual reports and accounts 2010–11 to 2016–17 (https://www.gov.uk/government/collections/sfa-annual-reports-and-accounts) and Department for Innovation, Universities and Skills departmental report 2009 (https://assets.publishing.service.gov.uk/government/uploads/system/uploads/attachment_data/file/238617/7596.pdf); Department for Education, ‘Adult education budget: S31 grant determination letters’ 2021 to 2022 (https://www.gov.uk/government/publications/adult-education-budget-devolved-grant-determination-letters-2021), 2020 to 2021 (https://www.gov.uk/government/publications/adult-education-budget-s31-grant-determination-letters-2020-to-2021), 2019 to 2020 (https://www.gov.uk/government/publications/adult-education-budget-s31-grant-determination-letters); HM Treasury GDP deflators, November 2022 (https://www.gov.uk/government/statistics/gdp-deflators-at-market-prices-and-money-gdp-november-2022-autumn-statement).</t>
  </si>
  <si>
    <t>Classroom-based adult education</t>
  </si>
  <si>
    <t>Work-based learning or apprenticeships</t>
  </si>
  <si>
    <t>Total adult skills</t>
  </si>
  <si>
    <t>Department for Education (https://explore-education-statistics.service.gov.uk/data-tables/permalink/6f988a4a-65d9-4874-860e-08dad51ca1cc).</t>
  </si>
  <si>
    <t>Intermediate</t>
  </si>
  <si>
    <t>Advanced</t>
  </si>
  <si>
    <t>Higher</t>
  </si>
  <si>
    <t>Total</t>
  </si>
  <si>
    <t>Change in maintenance entitlements</t>
  </si>
  <si>
    <t>Increase in consumer prices</t>
  </si>
  <si>
    <t>Bolton, 2022; Office for Budget Responsibility (2022a); authors’ calculations.</t>
  </si>
  <si>
    <t>Early years</t>
  </si>
  <si>
    <t>Primary school</t>
  </si>
  <si>
    <t>Secondary school</t>
  </si>
  <si>
    <t>Further education (16–18)</t>
  </si>
  <si>
    <t>Higher education</t>
  </si>
  <si>
    <t>Further Education (16-18)</t>
  </si>
  <si>
    <t xml:space="preserve">Early years figures are spending per child for 3- and 4-year-olds taking up a place. Secondary school spending per pupil includes spending on school sixth forms. Further education figures represent spending per student aged 16–18 in further education and sixth-form colleges. Higher education figures are cohort-based numbers divided by 3 – an approximate course length. HM Treasury, GDP deflators, November 2022 (https://www.gov.uk/government/statistics/gdp-deflators-at-market-prices-and-money-gdp-november-2022-autumn-statement). </t>
  </si>
  <si>
    <t>See Figure 19</t>
  </si>
  <si>
    <t xml:space="preserve">. UK education spending (2022–23 prices and as a share of national income) </t>
  </si>
  <si>
    <t>. Public spending across different areas as shares of total public spending</t>
  </si>
  <si>
    <t>. Shares of UK population in full-time education and aged over 65</t>
  </si>
  <si>
    <t xml:space="preserve">. UK education spending as a share of national income relative to share of the population in full-time education </t>
  </si>
  <si>
    <t>. Pupil numbers in education in England</t>
  </si>
  <si>
    <t>. Total real-terms spending on free entitlement hours in England</t>
  </si>
  <si>
    <t>. Comparing the prices facing childcare providers and other measures of inflation</t>
  </si>
  <si>
    <t>. Total free entitlement funding adjusting for different measures of inflation</t>
  </si>
  <si>
    <t>. Total real-terms spending on different types of early education and childcare support in England</t>
  </si>
  <si>
    <t>. Total school spending per pupil by component (2022–23 prices)</t>
  </si>
  <si>
    <t>. Total school spending per pupil (actual spending up to 2022–23, projected to 2024–25), 2009–10 = 100</t>
  </si>
  <si>
    <t>. Spending per pupil in primary and secondary schools (2022–23 prices)</t>
  </si>
  <si>
    <t>. Spending per student in further education colleges (16–18), sixth-form colleges and school sixth forms</t>
  </si>
  <si>
    <t>. Spending per student in 16–18 colleges and sixth forms</t>
  </si>
  <si>
    <t>. Percentage of age 16–19 Level 3 enrolments which will no longer be eligible for funding in 2024–25</t>
  </si>
  <si>
    <t>. Public spending on adult education and apprenticeships (actual and projected for 2024–25)</t>
  </si>
  <si>
    <t>. Number of adults participating in apprenticeships by level</t>
  </si>
  <si>
    <t>. Changes in maintenance entitlements, and consumer price inflation, each academic year</t>
  </si>
  <si>
    <t>. Spending per pupil or student per year at different stages of education (2022–23 prices)</t>
  </si>
  <si>
    <t>. Relative spending per pupil or student per year at different stages of education (primary school spending per pupil =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</si>
</sst>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quot;£&quot;* #,##0.00_-;\-&quot;£&quot;* #,##0.00_-;_-&quot;£&quot;* &quot;-&quot;??_-;_-@_-"/>
    <numFmt numFmtId="164" formatCode="&quot;£&quot;#,##0"/>
    <numFmt numFmtId="169" formatCode="#,##0.0000_ ;\-#,##0.0000\ "/>
    <numFmt numFmtId="170" formatCode="0.0%"/>
    <numFmt numFmtId="171" formatCode="0.0"/>
    <numFmt numFmtId="172" formatCode="_-&quot;£&quot;* #,##0_-;\-&quot;£&quot;* #,##0_-;_-&quot;£&quot;* &quot;-&quot;??_-;_-@_-"/>
    <numFmt numFmtId="173" formatCode="&quot;£&quot;#,##0.00"/>
    <numFmt numFmtId="174" formatCode="#,##0.0000"/>
    <numFmt numFmtId="175" formatCode="0.0000"/>
    <numFmt numFmtId="176" formatCode="#,##0.000"/>
    <numFmt numFmtId="177" formatCode="0.000"/>
  </numFmts>
  <fonts count="14" x14ac:knownFonts="1">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i/>
      <sz val="11"/>
      <color theme="1"/>
      <name val="Calibri"/>
      <family val="2"/>
      <scheme val="minor"/>
    </font>
    <font>
      <sz val="72"/>
      <color theme="1"/>
      <name val="Calibri"/>
      <family val="2"/>
      <scheme val="minor"/>
    </font>
    <font>
      <sz val="11"/>
      <color theme="1"/>
      <name val="Calibri"/>
      <family val="2"/>
      <scheme val="minor"/>
    </font>
    <font>
      <b/>
      <sz val="10"/>
      <name val="Times New Roman"/>
      <family val="1"/>
    </font>
    <font>
      <sz val="10"/>
      <color rgb="FF333333"/>
      <name val="Noto Sans"/>
      <family val="2"/>
    </font>
    <font>
      <sz val="12"/>
      <color theme="1"/>
      <name val="Noto Sans"/>
      <family val="2"/>
    </font>
    <font>
      <sz val="12"/>
      <color rgb="FF000000"/>
      <name val="Noto Sans"/>
      <family val="2"/>
    </font>
    <font>
      <sz val="11"/>
      <color rgb="FF000000"/>
      <name val="Calibri"/>
      <family val="2"/>
    </font>
    <font>
      <b/>
      <sz val="11"/>
      <color rgb="FF000000"/>
      <name val="Calibri"/>
      <family val="2"/>
    </font>
    <font>
      <sz val="10"/>
      <name val="Times New Roman"/>
      <family val="1"/>
    </font>
  </fonts>
  <fills count="9">
    <fill>
      <patternFill patternType="none"/>
    </fill>
    <fill>
      <patternFill patternType="gray125"/>
    </fill>
    <fill>
      <patternFill patternType="solid">
        <fgColor theme="6" tint="-0.24994659260841701"/>
        <bgColor indexed="64"/>
      </patternFill>
    </fill>
    <fill>
      <patternFill patternType="solid">
        <fgColor theme="3" tint="0.79998168889431442"/>
        <bgColor indexed="64"/>
      </patternFill>
    </fill>
    <fill>
      <patternFill patternType="solid">
        <fgColor rgb="FFFFFF00"/>
        <bgColor indexed="64"/>
      </patternFill>
    </fill>
    <fill>
      <patternFill patternType="solid">
        <fgColor theme="9"/>
        <bgColor indexed="64"/>
      </patternFill>
    </fill>
    <fill>
      <patternFill patternType="solid">
        <fgColor theme="5"/>
        <bgColor indexed="64"/>
      </patternFill>
    </fill>
    <fill>
      <patternFill patternType="solid">
        <fgColor theme="6"/>
        <bgColor indexed="64"/>
      </patternFill>
    </fill>
    <fill>
      <patternFill patternType="solid">
        <fgColor theme="4"/>
        <bgColor indexed="64"/>
      </patternFill>
    </fill>
  </fills>
  <borders count="4">
    <border>
      <left/>
      <right/>
      <top/>
      <bottom/>
      <diagonal/>
    </border>
    <border>
      <left/>
      <right/>
      <top/>
      <bottom style="thin">
        <color auto="1"/>
      </bottom>
      <diagonal/>
    </border>
    <border>
      <left style="thin">
        <color indexed="64"/>
      </left>
      <right/>
      <top/>
      <bottom/>
      <diagonal/>
    </border>
    <border>
      <left/>
      <right/>
      <top/>
      <bottom style="medium">
        <color indexed="64"/>
      </bottom>
      <diagonal/>
    </border>
  </borders>
  <cellStyleXfs count="7">
    <xf numFmtId="0" fontId="0" fillId="0" borderId="0"/>
    <xf numFmtId="9" fontId="6" fillId="0" borderId="0" applyFont="0" applyFill="0" applyBorder="0" applyAlignment="0" applyProtection="0"/>
    <xf numFmtId="0" fontId="9" fillId="0" borderId="0"/>
    <xf numFmtId="0" fontId="9" fillId="0" borderId="0"/>
    <xf numFmtId="0" fontId="11" fillId="0" borderId="0"/>
    <xf numFmtId="0" fontId="11" fillId="0" borderId="0"/>
    <xf numFmtId="0" fontId="9" fillId="0" borderId="0"/>
  </cellStyleXfs>
  <cellXfs count="66">
    <xf numFmtId="0" fontId="0" fillId="0" borderId="0" xfId="0"/>
    <xf numFmtId="0" fontId="4" fillId="0" borderId="0" xfId="0" applyFont="1"/>
    <xf numFmtId="0" fontId="0" fillId="0" borderId="0" xfId="0" applyFont="1"/>
    <xf numFmtId="0" fontId="5" fillId="0" borderId="0" xfId="0" applyFont="1" applyAlignment="1">
      <alignment vertical="center"/>
    </xf>
    <xf numFmtId="0" fontId="0" fillId="0" borderId="0" xfId="0" applyFont="1" applyAlignment="1">
      <alignment vertical="center"/>
    </xf>
    <xf numFmtId="0" fontId="4" fillId="0" borderId="0" xfId="0" applyFont="1" applyAlignment="1">
      <alignment vertical="center"/>
    </xf>
    <xf numFmtId="0" fontId="1" fillId="2" borderId="0" xfId="0" applyFont="1" applyFill="1" applyAlignment="1">
      <alignment horizontal="center" wrapText="1"/>
    </xf>
    <xf numFmtId="0" fontId="0" fillId="0" borderId="0" xfId="0" applyFont="1" applyAlignment="1">
      <alignment horizontal="left" vertical="top" wrapText="1"/>
    </xf>
    <xf numFmtId="0" fontId="2" fillId="0" borderId="0" xfId="0" applyFont="1" applyFill="1" applyBorder="1"/>
    <xf numFmtId="0" fontId="4" fillId="0" borderId="1" xfId="0" applyFont="1" applyBorder="1" applyAlignment="1">
      <alignment horizontal="left" vertical="top" wrapText="1"/>
    </xf>
    <xf numFmtId="0" fontId="3" fillId="0" borderId="0" xfId="0" applyFont="1"/>
    <xf numFmtId="164" fontId="0" fillId="0" borderId="0" xfId="0" applyNumberFormat="1" applyFont="1" applyAlignment="1">
      <alignment horizontal="center"/>
    </xf>
    <xf numFmtId="0" fontId="0" fillId="0" borderId="0" xfId="0" applyBorder="1"/>
    <xf numFmtId="0" fontId="7" fillId="0" borderId="2" xfId="0" applyFont="1" applyBorder="1"/>
    <xf numFmtId="0" fontId="7" fillId="0" borderId="2" xfId="0" applyFont="1" applyFill="1" applyBorder="1"/>
    <xf numFmtId="169" fontId="0" fillId="3" borderId="0" xfId="0" applyNumberFormat="1" applyFill="1"/>
    <xf numFmtId="0" fontId="0" fillId="0" borderId="0" xfId="0" applyAlignment="1">
      <alignment horizontal="center" wrapText="1"/>
    </xf>
    <xf numFmtId="170" fontId="0" fillId="0" borderId="0" xfId="0" applyNumberFormat="1"/>
    <xf numFmtId="10" fontId="0" fillId="0" borderId="0" xfId="0" applyNumberFormat="1"/>
    <xf numFmtId="0" fontId="0" fillId="0" borderId="0" xfId="0" applyNumberFormat="1"/>
    <xf numFmtId="3" fontId="0" fillId="0" borderId="0" xfId="0" applyNumberFormat="1"/>
    <xf numFmtId="0" fontId="8" fillId="0" borderId="0" xfId="0" applyFont="1"/>
    <xf numFmtId="0" fontId="0" fillId="0" borderId="0" xfId="0" applyFill="1"/>
    <xf numFmtId="0" fontId="0" fillId="4" borderId="0" xfId="0" applyFill="1"/>
    <xf numFmtId="0" fontId="9" fillId="0" borderId="0" xfId="2"/>
    <xf numFmtId="3" fontId="9" fillId="0" borderId="0" xfId="2" applyNumberFormat="1"/>
    <xf numFmtId="171" fontId="0" fillId="0" borderId="0" xfId="0" applyNumberFormat="1"/>
    <xf numFmtId="0" fontId="9" fillId="0" borderId="0" xfId="3"/>
    <xf numFmtId="172" fontId="9" fillId="0" borderId="0" xfId="3" applyNumberFormat="1"/>
    <xf numFmtId="44" fontId="9" fillId="0" borderId="0" xfId="3" applyNumberFormat="1"/>
    <xf numFmtId="172" fontId="9" fillId="0" borderId="0" xfId="3" applyNumberFormat="1" applyFill="1"/>
    <xf numFmtId="44" fontId="0" fillId="0" borderId="0" xfId="0" applyNumberFormat="1"/>
    <xf numFmtId="173" fontId="0" fillId="0" borderId="0" xfId="0" applyNumberFormat="1"/>
    <xf numFmtId="0" fontId="0" fillId="0" borderId="0" xfId="0" applyFill="1" applyBorder="1"/>
    <xf numFmtId="0" fontId="10" fillId="0" borderId="0" xfId="0" applyFont="1"/>
    <xf numFmtId="0" fontId="0" fillId="4" borderId="0" xfId="0" applyFill="1" applyBorder="1"/>
    <xf numFmtId="174" fontId="0" fillId="0" borderId="0" xfId="0" applyNumberFormat="1"/>
    <xf numFmtId="175" fontId="0" fillId="0" borderId="0" xfId="0" applyNumberFormat="1"/>
    <xf numFmtId="176" fontId="0" fillId="0" borderId="0" xfId="0" applyNumberFormat="1"/>
    <xf numFmtId="0" fontId="0" fillId="0" borderId="0" xfId="0" applyNumberFormat="1" applyBorder="1"/>
    <xf numFmtId="0" fontId="11" fillId="0" borderId="0" xfId="4"/>
    <xf numFmtId="177" fontId="0" fillId="0" borderId="0" xfId="0" applyNumberFormat="1"/>
    <xf numFmtId="0" fontId="0" fillId="4" borderId="0" xfId="0" applyNumberFormat="1" applyFill="1"/>
    <xf numFmtId="0" fontId="12" fillId="0" borderId="0" xfId="5" applyFont="1"/>
    <xf numFmtId="0" fontId="12" fillId="0" borderId="0" xfId="5" applyFont="1" applyFill="1"/>
    <xf numFmtId="0" fontId="0" fillId="5" borderId="0" xfId="0" applyFill="1"/>
    <xf numFmtId="0" fontId="0" fillId="5" borderId="0" xfId="0" quotePrefix="1" applyFill="1"/>
    <xf numFmtId="0" fontId="3" fillId="0" borderId="3" xfId="0" applyFont="1" applyBorder="1"/>
    <xf numFmtId="164" fontId="0" fillId="0" borderId="0" xfId="0" applyNumberFormat="1"/>
    <xf numFmtId="164" fontId="0" fillId="0" borderId="0" xfId="0" applyNumberFormat="1" applyBorder="1"/>
    <xf numFmtId="9" fontId="0" fillId="0" borderId="0" xfId="0" applyNumberFormat="1"/>
    <xf numFmtId="0" fontId="13" fillId="0" borderId="2" xfId="0" applyFont="1" applyBorder="1"/>
    <xf numFmtId="1" fontId="0" fillId="0" borderId="0" xfId="0" applyNumberFormat="1" applyFill="1"/>
    <xf numFmtId="0" fontId="13" fillId="0" borderId="2" xfId="0" applyFont="1" applyFill="1" applyBorder="1"/>
    <xf numFmtId="0" fontId="13" fillId="4" borderId="2" xfId="0" applyFont="1" applyFill="1" applyBorder="1"/>
    <xf numFmtId="0" fontId="13" fillId="0" borderId="0" xfId="0" applyFont="1" applyFill="1" applyBorder="1"/>
    <xf numFmtId="0" fontId="0" fillId="6" borderId="0" xfId="0" applyFill="1"/>
    <xf numFmtId="2" fontId="0" fillId="0" borderId="0" xfId="0" applyNumberFormat="1"/>
    <xf numFmtId="14" fontId="0" fillId="0" borderId="0" xfId="0" applyNumberFormat="1"/>
    <xf numFmtId="170" fontId="0" fillId="0" borderId="0" xfId="1" applyNumberFormat="1" applyFont="1"/>
    <xf numFmtId="1" fontId="0" fillId="7" borderId="0" xfId="0" applyNumberFormat="1" applyFill="1"/>
    <xf numFmtId="173" fontId="9" fillId="0" borderId="0" xfId="6" applyNumberFormat="1"/>
    <xf numFmtId="9" fontId="0" fillId="0" borderId="0" xfId="1" applyFont="1"/>
    <xf numFmtId="164" fontId="10" fillId="0" borderId="0" xfId="0" applyNumberFormat="1" applyFont="1"/>
    <xf numFmtId="0" fontId="0" fillId="4" borderId="0" xfId="0" applyNumberFormat="1" applyFill="1" applyBorder="1"/>
    <xf numFmtId="0" fontId="0" fillId="8" borderId="0" xfId="0" applyFill="1"/>
  </cellXfs>
  <cellStyles count="7">
    <cellStyle name="Normal" xfId="0" builtinId="0"/>
    <cellStyle name="Normal 125" xfId="5" xr:uid="{AAD4F98E-6E5C-44C4-AF1B-463BEA6231E6}"/>
    <cellStyle name="Normal 126" xfId="6" xr:uid="{4A5E14B3-50AC-4276-8AE8-033C692BB238}"/>
    <cellStyle name="Normal 138" xfId="4" xr:uid="{C2977590-3382-4B97-B062-088D96054257}"/>
    <cellStyle name="Normal 249" xfId="2" xr:uid="{06D7922C-BD49-4267-8997-D632CFBAE8B9}"/>
    <cellStyle name="Normal 285" xfId="3" xr:uid="{BE212BDE-AE66-4FFD-B250-67AD16FA1CA0}"/>
    <cellStyle name="Percent" xfId="1" builtinId="5"/>
  </cellStyles>
  <dxfs count="38">
    <dxf>
      <numFmt numFmtId="19" formatCode="dd/mm/yyyy"/>
    </dxf>
    <dxf>
      <numFmt numFmtId="0" formatCode="General"/>
    </dxf>
    <dxf>
      <numFmt numFmtId="1" formatCode="0"/>
      <fill>
        <patternFill patternType="none">
          <fgColor indexed="64"/>
          <bgColor indexed="65"/>
        </patternFill>
      </fill>
    </dxf>
    <dxf>
      <font>
        <b val="0"/>
        <i val="0"/>
        <strike val="0"/>
        <condense val="0"/>
        <extend val="0"/>
        <outline val="0"/>
        <shadow val="0"/>
        <u val="none"/>
        <vertAlign val="baseline"/>
        <sz val="12"/>
        <color rgb="FF000000"/>
        <name val="Noto Sans"/>
        <scheme val="none"/>
      </font>
    </dxf>
    <dxf>
      <numFmt numFmtId="172" formatCode="_-&quot;£&quot;* #,##0_-;\-&quot;£&quot;* #,##0_-;_-&quot;£&quot;* &quot;-&quot;??_-;_-@_-"/>
    </dxf>
    <dxf>
      <numFmt numFmtId="172" formatCode="_-&quot;£&quot;* #,##0_-;\-&quot;£&quot;* #,##0_-;_-&quot;£&quot;* &quot;-&quot;??_-;_-@_-"/>
    </dxf>
    <dxf>
      <numFmt numFmtId="172" formatCode="_-&quot;£&quot;* #,##0_-;\-&quot;£&quot;* #,##0_-;_-&quot;£&quot;* &quot;-&quot;??_-;_-@_-"/>
    </dxf>
    <dxf>
      <numFmt numFmtId="172" formatCode="_-&quot;£&quot;* #,##0_-;\-&quot;£&quot;* #,##0_-;_-&quot;£&quot;* &quot;-&quot;??_-;_-@_-"/>
    </dxf>
    <dxf>
      <numFmt numFmtId="172" formatCode="_-&quot;£&quot;* #,##0_-;\-&quot;£&quot;* #,##0_-;_-&quot;£&quot;* &quot;-&quot;??_-;_-@_-"/>
    </dxf>
    <dxf>
      <numFmt numFmtId="171" formatCode="0.0"/>
    </dxf>
    <dxf>
      <numFmt numFmtId="171" formatCode="0.0"/>
    </dxf>
    <dxf>
      <numFmt numFmtId="171" formatCode="0.0"/>
    </dxf>
    <dxf>
      <numFmt numFmtId="0" formatCode="General"/>
    </dxf>
    <dxf>
      <numFmt numFmtId="0" formatCode="General"/>
    </dxf>
    <dxf>
      <numFmt numFmtId="0" formatCode="General"/>
    </dxf>
    <dxf>
      <numFmt numFmtId="0" formatCode="General"/>
    </dxf>
    <dxf>
      <font>
        <b/>
        <i val="0"/>
        <strike val="0"/>
        <condense val="0"/>
        <extend val="0"/>
        <outline val="0"/>
        <shadow val="0"/>
        <u val="none"/>
        <vertAlign val="baseline"/>
        <sz val="10"/>
        <color auto="1"/>
        <name val="Times New Roman"/>
        <scheme val="none"/>
      </font>
      <border diagonalUp="0" diagonalDown="0">
        <left style="thin">
          <color indexed="64"/>
        </left>
        <right/>
        <top/>
        <bottom/>
        <vertical/>
        <horizontal/>
      </border>
    </dxf>
    <dxf>
      <numFmt numFmtId="170" formatCode="0.0%"/>
    </dxf>
    <dxf>
      <font>
        <b/>
        <i val="0"/>
        <strike val="0"/>
        <condense val="0"/>
        <extend val="0"/>
        <outline val="0"/>
        <shadow val="0"/>
        <u val="none"/>
        <vertAlign val="baseline"/>
        <sz val="10"/>
        <color auto="1"/>
        <name val="Times New Roman"/>
        <scheme val="none"/>
      </font>
      <border diagonalUp="0" diagonalDown="0">
        <left style="thin">
          <color indexed="64"/>
        </left>
        <right/>
        <top/>
        <bottom/>
        <vertical/>
        <horizontal/>
      </border>
    </dxf>
    <dxf>
      <alignment horizontal="center" vertical="bottom" textRotation="0" wrapText="1" indent="0" justifyLastLine="0" shrinkToFit="0" readingOrder="0"/>
    </dxf>
    <dxf>
      <numFmt numFmtId="170" formatCode="0.0%"/>
    </dxf>
    <dxf>
      <numFmt numFmtId="170" formatCode="0.0%"/>
    </dxf>
    <dxf>
      <font>
        <b/>
        <i val="0"/>
        <strike val="0"/>
        <condense val="0"/>
        <extend val="0"/>
        <outline val="0"/>
        <shadow val="0"/>
        <u val="none"/>
        <vertAlign val="baseline"/>
        <sz val="10"/>
        <color auto="1"/>
        <name val="Times New Roman"/>
        <scheme val="none"/>
      </font>
      <border diagonalUp="0" diagonalDown="0">
        <left style="thin">
          <color indexed="64"/>
        </left>
        <right/>
        <top/>
        <bottom/>
        <vertical/>
        <horizontal/>
      </border>
    </dxf>
    <dxf>
      <alignment horizontal="center" vertical="bottom" textRotation="0" wrapText="1" indent="0" justifyLastLine="0" shrinkToFit="0" readingOrder="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font>
        <b/>
        <i val="0"/>
        <strike val="0"/>
        <condense val="0"/>
        <extend val="0"/>
        <outline val="0"/>
        <shadow val="0"/>
        <u val="none"/>
        <vertAlign val="baseline"/>
        <sz val="10"/>
        <color auto="1"/>
        <name val="Times New Roman"/>
        <scheme val="none"/>
      </font>
      <border diagonalUp="0" diagonalDown="0">
        <left style="thin">
          <color indexed="64"/>
        </left>
        <right/>
        <top/>
        <bottom/>
        <vertical/>
        <horizontal/>
      </border>
    </dxf>
    <dxf>
      <alignment horizontal="center" vertical="bottom" textRotation="0" wrapText="1" indent="0" justifyLastLine="0" shrinkToFit="0" readingOrder="0"/>
    </dxf>
    <dxf>
      <numFmt numFmtId="169" formatCode="#,##0.0000_ ;\-#,##0.0000\ "/>
      <fill>
        <patternFill patternType="solid">
          <fgColor indexed="64"/>
          <bgColor theme="3" tint="0.79998168889431442"/>
        </patternFill>
      </fill>
    </dxf>
    <dxf>
      <font>
        <b/>
        <i val="0"/>
        <strike val="0"/>
        <condense val="0"/>
        <extend val="0"/>
        <outline val="0"/>
        <shadow val="0"/>
        <u val="none"/>
        <vertAlign val="baseline"/>
        <sz val="10"/>
        <color auto="1"/>
        <name val="Times New Roman"/>
        <scheme val="none"/>
      </font>
      <fill>
        <patternFill patternType="none">
          <fgColor indexed="64"/>
          <bgColor indexed="65"/>
        </patternFill>
      </fill>
      <border diagonalUp="0" diagonalDown="0">
        <left style="thin">
          <color indexed="64"/>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114300</xdr:colOff>
      <xdr:row>0</xdr:row>
      <xdr:rowOff>114300</xdr:rowOff>
    </xdr:from>
    <xdr:to>
      <xdr:col>10</xdr:col>
      <xdr:colOff>523875</xdr:colOff>
      <xdr:row>17</xdr:row>
      <xdr:rowOff>19050</xdr:rowOff>
    </xdr:to>
    <xdr:sp macro="" textlink="">
      <xdr:nvSpPr>
        <xdr:cNvPr id="2" name="TextBox 1">
          <a:extLst>
            <a:ext uri="{FF2B5EF4-FFF2-40B4-BE49-F238E27FC236}">
              <a16:creationId xmlns:a16="http://schemas.microsoft.com/office/drawing/2014/main" id="{AE22932C-CD08-4664-B433-4DB6EA776072}"/>
            </a:ext>
          </a:extLst>
        </xdr:cNvPr>
        <xdr:cNvSpPr txBox="1"/>
      </xdr:nvSpPr>
      <xdr:spPr>
        <a:xfrm>
          <a:off x="114300" y="114300"/>
          <a:ext cx="6505575" cy="3143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800" b="1">
              <a:latin typeface="+mn-lt"/>
            </a:rPr>
            <a:t>Steps to take when providing</a:t>
          </a:r>
          <a:r>
            <a:rPr lang="en-GB" sz="1800" b="1" baseline="0">
              <a:latin typeface="+mn-lt"/>
            </a:rPr>
            <a:t> data tables:</a:t>
          </a:r>
        </a:p>
        <a:p>
          <a:endParaRPr lang="en-GB" sz="1800" b="1" baseline="0">
            <a:latin typeface="+mn-lt"/>
          </a:endParaRPr>
        </a:p>
        <a:p>
          <a:r>
            <a:rPr lang="en-GB" sz="1600" b="0" baseline="0">
              <a:latin typeface="+mn-lt"/>
            </a:rPr>
            <a:t>1. First worksheet is for the the title of the publication</a:t>
          </a:r>
        </a:p>
        <a:p>
          <a:endParaRPr lang="en-GB" sz="1600" b="0" baseline="0">
            <a:latin typeface="+mn-lt"/>
          </a:endParaRPr>
        </a:p>
        <a:p>
          <a:r>
            <a:rPr lang="en-GB" sz="1600" b="0" baseline="0">
              <a:latin typeface="+mn-lt"/>
            </a:rPr>
            <a:t>2. Create a new worksheet for each figure in the report</a:t>
          </a:r>
        </a:p>
        <a:p>
          <a:endParaRPr lang="en-GB" sz="1600" b="0" baseline="0">
            <a:latin typeface="+mn-lt"/>
          </a:endParaRPr>
        </a:p>
        <a:p>
          <a:r>
            <a:rPr lang="en-GB" sz="1600" b="0" baseline="0">
              <a:latin typeface="+mn-lt"/>
            </a:rPr>
            <a:t>3. Include the title of the figure </a:t>
          </a:r>
        </a:p>
        <a:p>
          <a:endParaRPr lang="en-GB" sz="1600" b="0" baseline="0">
            <a:latin typeface="+mn-lt"/>
          </a:endParaRPr>
        </a:p>
        <a:p>
          <a:r>
            <a:rPr lang="en-GB" sz="1600" b="0" baseline="0">
              <a:latin typeface="+mn-lt"/>
            </a:rPr>
            <a:t>4. Include the name of the source</a:t>
          </a:r>
        </a:p>
        <a:p>
          <a:endParaRPr lang="en-GB" sz="1600" b="0" baseline="0">
            <a:latin typeface="+mn-lt"/>
          </a:endParaRPr>
        </a:p>
        <a:p>
          <a:r>
            <a:rPr lang="en-GB" sz="1600" b="0" baseline="0">
              <a:latin typeface="+mn-lt"/>
            </a:rPr>
            <a:t>5. Only include data used in the relevant chart</a:t>
          </a:r>
        </a:p>
        <a:p>
          <a:endParaRPr lang="en-GB" sz="1600" b="0" baseline="0">
            <a:latin typeface="+mn-lt"/>
          </a:endParaRPr>
        </a:p>
        <a:p>
          <a:endParaRPr lang="en-GB" sz="1600" b="0" baseline="0">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28575</xdr:colOff>
      <xdr:row>1</xdr:row>
      <xdr:rowOff>19050</xdr:rowOff>
    </xdr:from>
    <xdr:to>
      <xdr:col>8</xdr:col>
      <xdr:colOff>381000</xdr:colOff>
      <xdr:row>13</xdr:row>
      <xdr:rowOff>0</xdr:rowOff>
    </xdr:to>
    <xdr:sp macro="" textlink="">
      <xdr:nvSpPr>
        <xdr:cNvPr id="2" name="TextBox 1">
          <a:extLst>
            <a:ext uri="{FF2B5EF4-FFF2-40B4-BE49-F238E27FC236}">
              <a16:creationId xmlns:a16="http://schemas.microsoft.com/office/drawing/2014/main" id="{7BB5DFD2-2D37-4658-BBB8-0DDB1C649DF3}"/>
            </a:ext>
          </a:extLst>
        </xdr:cNvPr>
        <xdr:cNvSpPr txBox="1"/>
      </xdr:nvSpPr>
      <xdr:spPr>
        <a:xfrm>
          <a:off x="638175" y="209550"/>
          <a:ext cx="4619625" cy="2266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800" i="0"/>
            <a:t>Annual report on education spending in England 2022</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SoPSE\Annual%20Report%202020\Introduction%20Figures%20-%20LIV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SA 2018"/>
      <sheetName val="PESA 2020"/>
      <sheetName val="Deflators 2020"/>
      <sheetName val="Deflators 2019"/>
      <sheetName val="Fig 1.1"/>
      <sheetName val="Fig 1.2"/>
      <sheetName val="Student - raw data"/>
      <sheetName val="ONS Change"/>
      <sheetName val="Sheet14"/>
      <sheetName val="Pupil projections 2020"/>
      <sheetName val="Pupil, schoools jan 2017"/>
      <sheetName val="Pupil schools jan 2018"/>
      <sheetName val="Pupil Forecasts July 2018"/>
      <sheetName val="Pupil Forecasts July 2019"/>
      <sheetName val="Pupils schools jan 2019"/>
      <sheetName val="HE "/>
      <sheetName val="Post-16"/>
      <sheetName val="Early Years"/>
      <sheetName val="Sheet3"/>
    </sheetNames>
    <sheetDataSet>
      <sheetData sheetId="0"/>
      <sheetData sheetId="1"/>
      <sheetData sheetId="2"/>
      <sheetData sheetId="3"/>
      <sheetData sheetId="4"/>
      <sheetData sheetId="5"/>
      <sheetData sheetId="6">
        <row r="3">
          <cell r="A3">
            <v>1990</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E27289D-7596-4198-A808-05EAF08834C3}" name="Table1" displayName="Table1" ref="B4:F71" totalsRowShown="0">
  <tableColumns count="5">
    <tableColumn id="1" xr3:uid="{A2909BA0-F439-4247-905E-D099BAEAF078}" name=" " dataDxfId="37"/>
    <tableColumn id="2" xr3:uid="{E7524886-C86D-46B1-814E-CE6270A69D9B}" name="Share of National Income (RHS)"/>
    <tableColumn id="3" xr3:uid="{9FBE2F0B-1142-430E-B0AC-3DB5220CDD6E}" name="Column2" dataDxfId="36"/>
    <tableColumn id="4" xr3:uid="{BE146B40-1899-43D2-89EA-3871E7F8D867}" name="Relative to Level in 1955-56 (LHS)"/>
    <tableColumn id="5" xr3:uid="{53829225-8BF0-407B-A28A-E75B460AD76F}" name="Column1"/>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E04E1BC8-0012-4A25-8DCE-CE97955AAE7F}" name="Table115" displayName="Table115" ref="B4:E14" totalsRowShown="0">
  <tableColumns count="4">
    <tableColumn id="1" xr3:uid="{D80364BD-01FD-46E7-B214-CA39D2E22DAF}" name="Academic year"/>
    <tableColumn id="2" xr3:uid="{FBD29586-D66A-4F8B-A2B6-4CBDA8264BFF}" name="School sixth forms (incl. special)"/>
    <tableColumn id="3" xr3:uid="{74D1C54C-393E-41B0-B4DB-99623EC100C4}" name="Sixth-form colleges"/>
    <tableColumn id="4" xr3:uid="{7B93C9C5-4556-4C41-B0A1-2D4CDA6A8895}" name="FE colleges"/>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391AD611-6DDC-442D-BB2C-1B875C20F59F}" name="Table116" displayName="Table116" ref="B4:F40" totalsRowShown="0">
  <tableColumns count="5">
    <tableColumn id="1" xr3:uid="{6BA0C71D-512D-45DA-BBC2-CD3BC34970D7}" name="Column1"/>
    <tableColumn id="2" xr3:uid="{2F76ABE9-B941-4C19-8702-EE2F234A80CB}" name="Colleges"/>
    <tableColumn id="3" xr3:uid="{94BBA7E8-740D-4C4C-A052-97CECF72AE92}" name="School Sixth Forms"/>
    <tableColumn id="4" xr3:uid="{B4E51B49-9D17-4978-A67B-FB866E1E042A}" name="Column2"/>
    <tableColumn id="5" xr3:uid="{0B3C241C-2128-41AA-A88B-589533901947}" name="Column3" dataDxfId="2"/>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8402AEE7-180D-4FFC-A9AE-8E041DBD033F}" name="Table118" displayName="Table118" ref="B4:E9" totalsRowShown="0">
  <tableColumns count="4">
    <tableColumn id="1" xr3:uid="{C1382D23-81E2-4B52-9557-063691553765}" name="Column1"/>
    <tableColumn id="2" xr3:uid="{1FEF93AD-19FA-4062-85C9-8AF44B5A0320}" name="% of all Level 3 enrolments"/>
    <tableColumn id="3" xr3:uid="{8105323E-F3EA-4D67-961C-A881398AC943}" name="% of non-A-level enrolments"/>
    <tableColumn id="4" xr3:uid="{94C0C111-98D4-408E-AED6-35B85F96F61A}" name="Column2"/>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BF1AE829-A4F1-42CA-BE02-12E487AA2072}" name="Table119" displayName="Table119" ref="B4:E26" totalsRowShown="0">
  <tableColumns count="4">
    <tableColumn id="1" xr3:uid="{87484FC1-8AC0-440D-91CC-E74E0C6C4237}" name="Column1"/>
    <tableColumn id="2" xr3:uid="{1A1410D0-DCDA-4F34-BD71-892F1DD8E5E7}" name="Classroom-based adult education"/>
    <tableColumn id="3" xr3:uid="{28F55697-E294-4949-BB5F-3296839C084A}" name="Work-based learning or apprenticeships"/>
    <tableColumn id="4" xr3:uid="{61F1C63F-4E91-4337-B673-91E69A577EBD}" name="Total adult skills" dataDxfId="1">
      <calculatedColumnFormula>Table119[[#This Row],[Classroom-based adult education]]+Table119[[#This Row],[Work-based learning or apprenticeships]]</calculatedColumnFormula>
    </tableColumn>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94CC522A-0EA2-41B6-8931-400A005455FB}" name="Table120" displayName="Table120" ref="B4:E16" totalsRowShown="0">
  <tableColumns count="4">
    <tableColumn id="1" xr3:uid="{F3BCDBE7-AD4D-44CE-937D-490AE1CE36CF}" name="Column1" dataDxfId="0"/>
    <tableColumn id="2" xr3:uid="{B4EBBD6D-E5E3-4688-8E54-70A3F266C1D9}" name="Intermediate"/>
    <tableColumn id="3" xr3:uid="{C9735E28-3D0C-4C0B-88F8-9F6AB3E08302}" name="Advanced"/>
    <tableColumn id="4" xr3:uid="{3E9846A1-F6B4-4FBE-93A2-554993763FF5}" name="Higher"/>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443B943-1955-47F9-A35C-71341FCFC64C}" name="Table13" displayName="Table13" ref="B4:L48" totalsRowShown="0" headerRowDxfId="35">
  <tableColumns count="11">
    <tableColumn id="1" xr3:uid="{C79F1043-AC72-4310-85CE-1894EEE4DC98}" name="Financial Year" dataDxfId="34"/>
    <tableColumn id="2" xr3:uid="{887FAA58-BC32-41E8-A184-8C44466106DC}" name="Social security – pensioners" dataDxfId="33"/>
    <tableColumn id="3" xr3:uid="{102AA3BA-CB63-474D-A856-E58FF037531D}" name="Social security – non-pensioners" dataDxfId="32"/>
    <tableColumn id="4" xr3:uid="{665A68BF-17FA-44B5-B6CF-927C4253CE66}" name="Health" dataDxfId="31"/>
    <tableColumn id="5" xr3:uid="{C34909FC-CFE0-4606-9586-14BF53156F7F}" name="Education" dataDxfId="30"/>
    <tableColumn id="6" xr3:uid="{D029CF39-AE99-4F4B-993C-0413A7799152}" name="Defence " dataDxfId="29"/>
    <tableColumn id="7" xr3:uid="{3B0C2116-5B8D-4DAC-9D6A-1453CE6022A5}" name="Public order &amp; safety" dataDxfId="28"/>
    <tableColumn id="8" xr3:uid="{D901220A-8298-4BE7-A8A5-F0095A98B569}" name="Transport" dataDxfId="27"/>
    <tableColumn id="9" xr3:uid="{C651A3C2-9877-4CED-AA49-491DC5400A00}" name="Housing &amp; community amenities" dataDxfId="26"/>
    <tableColumn id="10" xr3:uid="{0BD9868D-CC78-4B34-9FBC-49140FEC3A12}" name="Overseas aid" dataDxfId="25"/>
    <tableColumn id="11" xr3:uid="{7F3F418F-DCC1-4784-9A80-162E376A8456}" name="Net debt interest payments" dataDxfId="2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451EACC-8BE5-4551-9F2E-A8669D1C9AB9}" name="Table14" displayName="Table14" ref="B4:D46" totalsRowShown="0" headerRowDxfId="23">
  <tableColumns count="3">
    <tableColumn id="1" xr3:uid="{5543F03C-ED8D-4854-8AE1-3DE47E156F88}" name="Financial Year" dataDxfId="22"/>
    <tableColumn id="2" xr3:uid="{04A63D05-6119-407D-9A3D-D901B2A49C4E}" name="In full-time education" dataDxfId="21"/>
    <tableColumn id="3" xr3:uid="{5BD0D65C-2B4E-42E2-A898-715665C74416}" name="Aged over 65" dataDxfId="20"/>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BF9107D-1E5F-4C7B-B2E0-507BE29378F8}" name="Table15" displayName="Table15" ref="B4:C45" totalsRowShown="0" headerRowDxfId="19">
  <tableColumns count="2">
    <tableColumn id="1" xr3:uid="{42DBF762-4EBE-4603-B94B-58340965A04B}" name="Financial Year" dataDxfId="18"/>
    <tableColumn id="2" xr3:uid="{47D3DA4A-1134-43CB-BBEA-818ACD322C16}" name="In full-time education" dataDxfId="17"/>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A1A4AC8-D0A9-4026-B139-ED6D8A43F1FF}" name="Table16" displayName="Table16" ref="B4:H46" totalsRowShown="0">
  <tableColumns count="7">
    <tableColumn id="1" xr3:uid="{FF336944-26CE-4C00-96CF-435D318F868F}" name=" " dataDxfId="16"/>
    <tableColumn id="2" xr3:uid="{9EBB38B0-B54F-40C3-B94E-6B211818C6CD}" name="Primary School" dataDxfId="15">
      <calculatedColumnFormula>'[1]Student - raw data'!B6</calculatedColumnFormula>
    </tableColumn>
    <tableColumn id="3" xr3:uid="{2DA5C871-4E17-4FAC-AD0F-C55925584A89}" name="Secondary School" dataDxfId="14">
      <calculatedColumnFormula>'[1]Student - raw data'!C6</calculatedColumnFormula>
    </tableColumn>
    <tableColumn id="4" xr3:uid="{5100AA17-DF91-4C3C-AA28-4BF7259FE32B}" name="Column1"/>
    <tableColumn id="5" xr3:uid="{3044B282-C26B-48D7-B97C-B5B4A745CBD7}" name="Column2"/>
    <tableColumn id="6" xr3:uid="{6A0E441A-C13B-4C3B-BB9C-8AC602586F5F}" name="Column3" dataDxfId="13">
      <calculatedColumnFormula>Table16[[#This Row],[Column1]]+Table16[[#This Row],[Column2]]</calculatedColumnFormula>
    </tableColumn>
    <tableColumn id="7" xr3:uid="{51F2E37E-66E8-491D-A42C-505B48DEA031}" name="Column4" dataDxfId="12">
      <calculatedColumnFormula>Table16[[#This Row],[Column1]]+Table16[[#This Row],[Column2]]</calculatedColumnFormula>
    </tableColumn>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CA42F393-2320-4CBD-A517-4F2DA2BB5C27}" name="Table18" displayName="Table18" ref="B4:F25" totalsRowShown="0">
  <tableColumns count="5">
    <tableColumn id="1" xr3:uid="{8B9EB56B-DCDC-4D66-A9D0-07BC6B621875}" name="Column1" dataCellStyle="Normal 249"/>
    <tableColumn id="2" xr3:uid="{19F64F5F-F106-4874-AA42-FC4DCE1780D0}" name="Universal"/>
    <tableColumn id="3" xr3:uid="{7466B74B-F304-4253-A199-2C660BA97324}" name="Extended"/>
    <tableColumn id="4" xr3:uid="{9C2A4394-E9E5-4712-890D-8FC24C85CB42}" name="2-year-old"/>
    <tableColumn id="5" xr3:uid="{8758FE7F-73CF-4ACE-9425-5342FA994B30}" name="Column2"/>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C53900F7-AD11-4298-959C-EBFD9A4F69F5}" name="Table110" displayName="Table110" ref="B4:H12" totalsRowShown="0">
  <tableColumns count="7">
    <tableColumn id="1" xr3:uid="{32E0A229-CCAC-4B87-BBE4-D0BC13E40296}" name="Column1"/>
    <tableColumn id="2" xr3:uid="{FFEDDB86-93BD-4CF8-9BF2-CF8AD712C807}" name="Childcare providers’ price index"/>
    <tableColumn id="3" xr3:uid="{8B88F15A-D6AC-4647-B460-F966DAF170D5}" name="Column2"/>
    <tableColumn id="4" xr3:uid="{146A1D7E-5ACA-4A13-88D8-B076D454737A}" name="CPI (Nov 22)"/>
    <tableColumn id="5" xr3:uid="{1B35F1AD-9C91-45E5-90F3-998E32F1B5D3}" name="Column3" dataDxfId="11"/>
    <tableColumn id="6" xr3:uid="{48248B9F-2B95-4003-A4D4-B70FBF9F9EA5}" name="GDP deflator (Nov 22)" dataDxfId="10"/>
    <tableColumn id="7" xr3:uid="{9F7E64C1-B9C5-4C2C-A6C6-244DB1EC6C96}" name="Column4" dataDxfId="9"/>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BE61D682-4669-4905-9C04-CA33F34332D8}" name="Table112" displayName="Table112" ref="B4:J12" totalsRowShown="0">
  <tableColumns count="9">
    <tableColumn id="1" xr3:uid="{82979BAB-45E5-4250-B37E-9DCA99E6CD90}" name="Column1"/>
    <tableColumn id="2" xr3:uid="{21F0D5BC-F319-44DF-9A61-63D6A466F813}" name="Cash terms"/>
    <tableColumn id="3" xr3:uid="{C8CA134D-A8C5-45ED-96E3-D2DACCDFD3CF}" name="Column2"/>
    <tableColumn id="4" xr3:uid="{FEE2E01C-D87D-4FD1-88B9-C2F9D68FC757}" name="Real: GDP deflator SR21"/>
    <tableColumn id="5" xr3:uid="{72F11436-BC40-463E-B7C3-FA540CC61935}" name="Real: GDP deflator (2021 Spending Review)" dataDxfId="8" dataCellStyle="Normal 285"/>
    <tableColumn id="6" xr3:uid="{7CB1A0D6-274D-4944-92FC-14E77DE596DF}" name="Real: GDP deflator (November 2022)" dataDxfId="7" dataCellStyle="Normal 285"/>
    <tableColumn id="7" xr3:uid="{FCFE8855-2A79-4943-BD7E-D27A6B9CE886}" name="Column3" dataDxfId="6" dataCellStyle="Normal 285"/>
    <tableColumn id="8" xr3:uid="{4D86A610-A434-4341-AA13-557FC241E47F}" name="Real: childcare providers’ price index" dataDxfId="5" dataCellStyle="Normal 285"/>
    <tableColumn id="9" xr3:uid="{735714AA-09E4-4C8D-8E3D-2F9FB7C80E17}" name="Column4" dataDxfId="4" dataCellStyle="Normal 285"/>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1EA62A92-9ED8-462D-816F-2EE112CE47D8}" name="Table113" displayName="Table113" ref="B4:E26" totalsRowShown="0">
  <tableColumns count="4">
    <tableColumn id="1" xr3:uid="{65A036A9-50C4-442D-B8AD-A35EFF5C753A}" name=" " dataDxfId="3"/>
    <tableColumn id="2" xr3:uid="{BB5A9F42-F3B6-408D-B281-E7C20387C9B5}" name="Series 1"/>
    <tableColumn id="3" xr3:uid="{55947334-4F91-4EB7-8D25-7BA027E82947}" name="Series 2"/>
    <tableColumn id="4" xr3:uid="{48662C67-AB6F-4C69-88AB-95B3DF2E7191}" name="Series 3"/>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election activeCell="N23" sqref="N23"/>
    </sheetView>
  </sheetViews>
  <sheetFormatPr defaultRowHeight="15" x14ac:dyDescent="0.25"/>
  <cols>
    <col min="1" max="1" width="9.140625" customWidth="1"/>
  </cols>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018D4C-DADD-4CE8-ACEC-98D47D9BE56A}">
  <dimension ref="A1:L23"/>
  <sheetViews>
    <sheetView workbookViewId="0">
      <selection activeCell="B4" sqref="B4:H21"/>
    </sheetView>
  </sheetViews>
  <sheetFormatPr defaultRowHeight="15" x14ac:dyDescent="0.25"/>
  <cols>
    <col min="1" max="1" width="18.42578125" style="2" customWidth="1"/>
    <col min="2" max="16384" width="9.140625" style="2"/>
  </cols>
  <sheetData>
    <row r="1" spans="1:12" x14ac:dyDescent="0.25">
      <c r="A1" s="1" t="s">
        <v>0</v>
      </c>
      <c r="B1" s="2" t="s">
        <v>363</v>
      </c>
    </row>
    <row r="2" spans="1:12" x14ac:dyDescent="0.25">
      <c r="A2" s="1" t="s">
        <v>2</v>
      </c>
      <c r="B2" s="2" t="s">
        <v>290</v>
      </c>
    </row>
    <row r="3" spans="1:12" x14ac:dyDescent="0.25">
      <c r="A3" s="1"/>
    </row>
    <row r="4" spans="1:12" ht="15" customHeight="1" x14ac:dyDescent="0.25">
      <c r="A4" s="5" t="s">
        <v>1</v>
      </c>
      <c r="B4" t="s">
        <v>164</v>
      </c>
      <c r="C4" t="s">
        <v>291</v>
      </c>
      <c r="D4" t="s">
        <v>162</v>
      </c>
      <c r="E4" t="s">
        <v>292</v>
      </c>
      <c r="F4" t="s">
        <v>252</v>
      </c>
      <c r="G4" t="s">
        <v>293</v>
      </c>
      <c r="H4" t="s">
        <v>253</v>
      </c>
      <c r="I4" s="4"/>
      <c r="J4" s="4"/>
      <c r="K4" s="4"/>
      <c r="L4" s="4"/>
    </row>
    <row r="5" spans="1:12" ht="15" customHeight="1" x14ac:dyDescent="0.25">
      <c r="A5" s="4"/>
      <c r="B5" t="s">
        <v>227</v>
      </c>
      <c r="C5" s="26">
        <v>100</v>
      </c>
      <c r="D5" s="26"/>
      <c r="E5" s="26">
        <v>100</v>
      </c>
      <c r="F5" s="26"/>
      <c r="G5" s="26">
        <v>100</v>
      </c>
      <c r="H5" s="26"/>
      <c r="I5" s="4"/>
      <c r="J5" s="4"/>
      <c r="K5" s="4"/>
      <c r="L5" s="4"/>
    </row>
    <row r="6" spans="1:12" ht="15" customHeight="1" x14ac:dyDescent="0.25">
      <c r="A6" s="4"/>
      <c r="B6" t="s">
        <v>228</v>
      </c>
      <c r="C6" s="26">
        <v>103.18136846795969</v>
      </c>
      <c r="D6" s="26"/>
      <c r="E6" s="26">
        <v>102.1</v>
      </c>
      <c r="F6" s="26"/>
      <c r="G6" s="26">
        <v>101.78651613317082</v>
      </c>
      <c r="H6" s="26"/>
      <c r="I6" s="4"/>
      <c r="J6" s="4"/>
      <c r="K6" s="4"/>
      <c r="L6" s="4"/>
    </row>
    <row r="7" spans="1:12" ht="15" customHeight="1" x14ac:dyDescent="0.25">
      <c r="A7" s="4"/>
      <c r="B7" t="s">
        <v>229</v>
      </c>
      <c r="C7" s="26">
        <v>106.48748664639032</v>
      </c>
      <c r="D7" s="26"/>
      <c r="E7" s="26">
        <v>103.4273</v>
      </c>
      <c r="F7" s="26"/>
      <c r="G7" s="26">
        <v>104.43349753694582</v>
      </c>
      <c r="H7" s="26"/>
      <c r="I7" s="4"/>
      <c r="J7" s="4"/>
      <c r="K7" s="4"/>
      <c r="L7" s="4"/>
    </row>
    <row r="8" spans="1:12" ht="15" customHeight="1" x14ac:dyDescent="0.25">
      <c r="A8" s="4"/>
      <c r="B8" t="s">
        <v>230</v>
      </c>
      <c r="C8" s="26">
        <v>111.13434219489314</v>
      </c>
      <c r="D8" s="26"/>
      <c r="E8" s="26">
        <v>103.94443650000001</v>
      </c>
      <c r="F8" s="26"/>
      <c r="G8" s="26">
        <v>111.12577170905213</v>
      </c>
      <c r="H8" s="26"/>
      <c r="I8" s="4"/>
      <c r="J8" s="4"/>
      <c r="K8" s="4"/>
      <c r="L8" s="4"/>
    </row>
    <row r="9" spans="1:12" ht="15" customHeight="1" x14ac:dyDescent="0.25">
      <c r="A9" s="4"/>
      <c r="B9" t="s">
        <v>231</v>
      </c>
      <c r="C9">
        <v>114.71655265379761</v>
      </c>
      <c r="D9" s="26">
        <v>114.71655265379761</v>
      </c>
      <c r="E9">
        <v>109.14165832500002</v>
      </c>
      <c r="F9" s="26">
        <v>109.14165832500002</v>
      </c>
      <c r="G9" s="26">
        <v>110.59964917791281</v>
      </c>
      <c r="H9" s="26">
        <v>110.59964917791281</v>
      </c>
      <c r="I9" s="4"/>
      <c r="J9" s="4"/>
      <c r="K9" s="4"/>
      <c r="L9" s="4"/>
    </row>
    <row r="10" spans="1:12" ht="15" customHeight="1" x14ac:dyDescent="0.25">
      <c r="A10" s="4"/>
      <c r="B10" t="s">
        <v>294</v>
      </c>
      <c r="C10"/>
      <c r="D10" s="26">
        <v>122.11378252204352</v>
      </c>
      <c r="E10"/>
      <c r="F10" s="26">
        <v>120.8743865949375</v>
      </c>
      <c r="G10" s="26"/>
      <c r="H10" s="26">
        <v>115.97407977746859</v>
      </c>
      <c r="I10" s="4"/>
      <c r="J10" s="4"/>
      <c r="K10" s="4"/>
      <c r="L10" s="4"/>
    </row>
    <row r="11" spans="1:12" ht="15" customHeight="1" x14ac:dyDescent="0.25">
      <c r="A11" s="4"/>
      <c r="B11" t="s">
        <v>295</v>
      </c>
      <c r="C11"/>
      <c r="D11" s="26">
        <v>128.27562240004241</v>
      </c>
      <c r="E11"/>
      <c r="F11" s="26">
        <v>127.22029189117173</v>
      </c>
      <c r="G11" s="26"/>
      <c r="H11" s="26">
        <v>119.72297611224401</v>
      </c>
      <c r="I11" s="4"/>
      <c r="J11" s="4"/>
      <c r="K11" s="4"/>
      <c r="L11" s="4"/>
    </row>
    <row r="12" spans="1:12" ht="15" customHeight="1" x14ac:dyDescent="0.25">
      <c r="A12" s="4"/>
      <c r="B12" t="s">
        <v>296</v>
      </c>
      <c r="C12"/>
      <c r="D12">
        <v>132.18701033420027</v>
      </c>
      <c r="E12"/>
      <c r="F12" s="26">
        <v>129.12859626953932</v>
      </c>
      <c r="G12" s="26"/>
      <c r="H12" s="26">
        <v>121.2977665628768</v>
      </c>
      <c r="I12" s="4"/>
      <c r="J12" s="4"/>
      <c r="K12" s="4"/>
      <c r="L12" s="4"/>
    </row>
    <row r="13" spans="1:12" ht="15" customHeight="1" x14ac:dyDescent="0.25">
      <c r="A13" s="4"/>
      <c r="B13"/>
      <c r="C13"/>
      <c r="D13"/>
      <c r="E13"/>
      <c r="F13"/>
      <c r="G13"/>
      <c r="H13"/>
      <c r="I13" s="4"/>
      <c r="J13" s="4"/>
      <c r="K13" s="4"/>
      <c r="L13" s="4"/>
    </row>
    <row r="14" spans="1:12" ht="15" customHeight="1" x14ac:dyDescent="0.25">
      <c r="A14" s="4"/>
      <c r="B14"/>
      <c r="C14"/>
      <c r="D14">
        <f>C9/C5</f>
        <v>1.1471655265379761</v>
      </c>
      <c r="E14"/>
      <c r="F14">
        <f>E9/E5</f>
        <v>1.0914165832500002</v>
      </c>
      <c r="G14"/>
      <c r="H14">
        <f>G9/G5</f>
        <v>1.1059964917791281</v>
      </c>
      <c r="I14" s="4"/>
      <c r="J14" s="4"/>
      <c r="K14" s="4"/>
      <c r="L14" s="4"/>
    </row>
    <row r="15" spans="1:12" ht="15" customHeight="1" x14ac:dyDescent="0.25">
      <c r="A15" s="4"/>
      <c r="B15"/>
      <c r="C15"/>
      <c r="D15"/>
      <c r="E15"/>
      <c r="F15"/>
      <c r="G15"/>
      <c r="H15"/>
      <c r="I15" s="4"/>
      <c r="J15" s="4"/>
      <c r="K15" s="4"/>
      <c r="L15" s="4"/>
    </row>
    <row r="16" spans="1:12" ht="15" customHeight="1" x14ac:dyDescent="0.25">
      <c r="A16" s="4"/>
      <c r="B16"/>
      <c r="C16"/>
      <c r="D16">
        <f>D12/D10</f>
        <v>1.0824905068380661</v>
      </c>
      <c r="E16"/>
      <c r="F16">
        <f>F12/F10</f>
        <v>1.0682875000000001</v>
      </c>
      <c r="G16"/>
      <c r="H16">
        <f>H12/H10</f>
        <v>1.0459041088803922</v>
      </c>
      <c r="I16" s="4"/>
      <c r="J16" s="4"/>
      <c r="K16" s="4"/>
      <c r="L16" s="4"/>
    </row>
    <row r="17" spans="1:12" ht="15" customHeight="1" x14ac:dyDescent="0.25">
      <c r="A17" s="4"/>
      <c r="B17"/>
      <c r="C17"/>
      <c r="D17">
        <f>D10/D9</f>
        <v>1.0644826722658758</v>
      </c>
      <c r="E17"/>
      <c r="F17"/>
      <c r="G17"/>
      <c r="H17"/>
      <c r="I17" s="4"/>
      <c r="J17" s="4"/>
      <c r="K17" s="4"/>
      <c r="L17" s="4"/>
    </row>
    <row r="18" spans="1:12" ht="15" customHeight="1" x14ac:dyDescent="0.25">
      <c r="A18" s="4"/>
      <c r="B18"/>
      <c r="C18"/>
      <c r="D18"/>
      <c r="E18"/>
      <c r="F18"/>
      <c r="G18"/>
      <c r="H18"/>
      <c r="I18" s="4"/>
      <c r="J18" s="4"/>
      <c r="K18" s="4"/>
      <c r="L18" s="4"/>
    </row>
    <row r="19" spans="1:12" ht="15" customHeight="1" x14ac:dyDescent="0.25">
      <c r="A19" s="4"/>
      <c r="B19"/>
      <c r="C19"/>
      <c r="D19"/>
      <c r="E19"/>
      <c r="F19"/>
      <c r="G19"/>
      <c r="H19"/>
      <c r="I19" s="4"/>
      <c r="J19" s="4"/>
      <c r="K19" s="4"/>
      <c r="L19" s="4"/>
    </row>
    <row r="20" spans="1:12" ht="15" customHeight="1" x14ac:dyDescent="0.25">
      <c r="A20" s="4"/>
      <c r="B20"/>
      <c r="C20"/>
      <c r="D20"/>
      <c r="E20"/>
      <c r="F20"/>
      <c r="G20"/>
      <c r="H20"/>
      <c r="I20" s="4"/>
      <c r="J20" s="4"/>
      <c r="K20" s="4"/>
      <c r="L20" s="4"/>
    </row>
    <row r="21" spans="1:12" ht="15" customHeight="1" x14ac:dyDescent="0.25">
      <c r="A21" s="4"/>
      <c r="B21"/>
      <c r="C21"/>
      <c r="D21">
        <f>D12/C6</f>
        <v>1.2811131728229359</v>
      </c>
      <c r="E21"/>
      <c r="F21"/>
      <c r="G21"/>
      <c r="H21">
        <f>H12/G6</f>
        <v>1.1916879678264922</v>
      </c>
      <c r="I21" s="4"/>
      <c r="J21" s="4"/>
      <c r="K21" s="4"/>
      <c r="L21" s="4"/>
    </row>
    <row r="22" spans="1:12" ht="15" customHeight="1" x14ac:dyDescent="0.25">
      <c r="A22" s="4"/>
      <c r="B22" s="4"/>
      <c r="C22" s="4"/>
      <c r="D22" s="4"/>
      <c r="E22" s="4"/>
      <c r="F22" s="4"/>
      <c r="G22" s="4"/>
      <c r="H22" s="4"/>
      <c r="I22" s="4"/>
      <c r="J22" s="4"/>
      <c r="K22" s="4"/>
      <c r="L22" s="4"/>
    </row>
    <row r="23" spans="1:12" ht="15" customHeight="1" x14ac:dyDescent="0.25">
      <c r="A23" s="4"/>
      <c r="B23" s="4"/>
      <c r="C23" s="4"/>
      <c r="D23" s="4"/>
      <c r="E23" s="4"/>
      <c r="F23" s="4"/>
      <c r="G23" s="4"/>
      <c r="H23" s="4"/>
      <c r="I23" s="4"/>
      <c r="J23" s="4"/>
      <c r="K23" s="4"/>
      <c r="L23" s="4"/>
    </row>
  </sheetData>
  <pageMargins left="0.7" right="0.7" top="0.75" bottom="0.75" header="0.3" footer="0.3"/>
  <pageSetup paperSize="9"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7EC45D-DE86-4CB8-A16B-4E07BDDB1508}">
  <dimension ref="A1:L23"/>
  <sheetViews>
    <sheetView workbookViewId="0">
      <selection activeCell="C10" sqref="C10"/>
    </sheetView>
  </sheetViews>
  <sheetFormatPr defaultRowHeight="15" x14ac:dyDescent="0.25"/>
  <cols>
    <col min="1" max="1" width="18.42578125" style="2" customWidth="1"/>
    <col min="2" max="12" width="12.85546875" style="2" customWidth="1"/>
    <col min="13" max="16384" width="9.140625" style="2"/>
  </cols>
  <sheetData>
    <row r="1" spans="1:12" x14ac:dyDescent="0.25">
      <c r="A1" s="1" t="s">
        <v>0</v>
      </c>
      <c r="B1" s="2" t="s">
        <v>364</v>
      </c>
    </row>
    <row r="2" spans="1:12" x14ac:dyDescent="0.25">
      <c r="A2" s="1" t="s">
        <v>2</v>
      </c>
      <c r="B2" s="2" t="s">
        <v>297</v>
      </c>
    </row>
    <row r="3" spans="1:12" x14ac:dyDescent="0.25">
      <c r="A3" s="1"/>
    </row>
    <row r="4" spans="1:12" ht="15" customHeight="1" x14ac:dyDescent="0.35">
      <c r="A4" s="5" t="s">
        <v>1</v>
      </c>
      <c r="B4" s="27" t="s">
        <v>164</v>
      </c>
      <c r="C4" s="27" t="s">
        <v>298</v>
      </c>
      <c r="D4" s="27" t="s">
        <v>162</v>
      </c>
      <c r="E4" s="27" t="s">
        <v>299</v>
      </c>
      <c r="F4" s="27" t="s">
        <v>300</v>
      </c>
      <c r="G4" s="27" t="s">
        <v>301</v>
      </c>
      <c r="H4" s="27" t="s">
        <v>252</v>
      </c>
      <c r="I4" s="27" t="s">
        <v>302</v>
      </c>
      <c r="J4" s="27" t="s">
        <v>253</v>
      </c>
      <c r="K4"/>
      <c r="L4"/>
    </row>
    <row r="5" spans="1:12" ht="15" customHeight="1" x14ac:dyDescent="0.35">
      <c r="A5" s="4"/>
      <c r="B5" s="27" t="s">
        <v>227</v>
      </c>
      <c r="C5" s="28">
        <v>3277.4872922</v>
      </c>
      <c r="D5" s="27"/>
      <c r="E5" s="28">
        <v>3277.4872922</v>
      </c>
      <c r="F5" s="28"/>
      <c r="G5" s="28">
        <v>3277.4872922</v>
      </c>
      <c r="H5" s="28"/>
      <c r="I5" s="28">
        <v>3277.4872922</v>
      </c>
      <c r="J5" s="28"/>
      <c r="K5"/>
      <c r="L5"/>
    </row>
    <row r="6" spans="1:12" ht="15" customHeight="1" x14ac:dyDescent="0.35">
      <c r="A6" s="4"/>
      <c r="B6" s="27" t="s">
        <v>228</v>
      </c>
      <c r="C6" s="28">
        <v>3577.7307965548907</v>
      </c>
      <c r="D6" s="27"/>
      <c r="E6" s="28">
        <v>3509.2393024788603</v>
      </c>
      <c r="F6" s="28"/>
      <c r="G6" s="28">
        <v>3514.935899637258</v>
      </c>
      <c r="H6" s="28"/>
      <c r="I6" s="28">
        <v>3467.4194088304448</v>
      </c>
      <c r="J6" s="28"/>
      <c r="K6"/>
      <c r="L6"/>
    </row>
    <row r="7" spans="1:12" ht="15" customHeight="1" x14ac:dyDescent="0.35">
      <c r="A7" s="4"/>
      <c r="B7" s="27" t="s">
        <v>229</v>
      </c>
      <c r="C7" s="28">
        <v>3618.2896611294609</v>
      </c>
      <c r="D7" s="27"/>
      <c r="E7" s="28">
        <v>3465.8553561271287</v>
      </c>
      <c r="F7" s="28"/>
      <c r="G7" s="28">
        <v>3464.683024572078</v>
      </c>
      <c r="H7" s="28"/>
      <c r="I7" s="28">
        <v>3397.8543161081479</v>
      </c>
      <c r="J7" s="28"/>
      <c r="K7"/>
      <c r="L7"/>
    </row>
    <row r="8" spans="1:12" ht="15" customHeight="1" x14ac:dyDescent="0.35">
      <c r="A8" s="4"/>
      <c r="B8" s="27" t="s">
        <v>230</v>
      </c>
      <c r="C8" s="28">
        <v>3627.2154679999999</v>
      </c>
      <c r="D8" s="27"/>
      <c r="E8" s="28">
        <v>3257.1792753469031</v>
      </c>
      <c r="F8" s="28">
        <v>3257.1792753469031</v>
      </c>
      <c r="G8" s="28">
        <v>3264.0632431302456</v>
      </c>
      <c r="H8" s="28"/>
      <c r="I8" s="28">
        <v>3263.8115242892745</v>
      </c>
      <c r="J8" s="28"/>
      <c r="K8"/>
      <c r="L8"/>
    </row>
    <row r="9" spans="1:12" ht="15" customHeight="1" x14ac:dyDescent="0.35">
      <c r="A9" s="4"/>
      <c r="B9" s="27" t="s">
        <v>231</v>
      </c>
      <c r="C9" s="28">
        <v>3574.0565219999999</v>
      </c>
      <c r="D9" s="28"/>
      <c r="E9" s="28"/>
      <c r="F9" s="28">
        <v>3231.1772527605463</v>
      </c>
      <c r="G9" s="28">
        <v>3231.5260930445638</v>
      </c>
      <c r="H9" s="28"/>
      <c r="I9" s="28">
        <v>3115.5543287515998</v>
      </c>
      <c r="J9" s="28"/>
      <c r="K9"/>
      <c r="L9"/>
    </row>
    <row r="10" spans="1:12" ht="15" customHeight="1" x14ac:dyDescent="0.35">
      <c r="A10" s="4"/>
      <c r="B10" s="27" t="s">
        <v>294</v>
      </c>
      <c r="C10" s="29">
        <v>3734.0565219999999</v>
      </c>
      <c r="D10" s="28">
        <v>3734.0565219999999</v>
      </c>
      <c r="E10" s="28"/>
      <c r="F10" s="28">
        <v>3286.9026932969427</v>
      </c>
      <c r="G10" s="28">
        <v>3219.7336932225762</v>
      </c>
      <c r="H10" s="28">
        <v>3219.7336932225762</v>
      </c>
      <c r="I10" s="28">
        <v>3057.8501827391533</v>
      </c>
      <c r="J10" s="28">
        <v>3057.8501827391533</v>
      </c>
      <c r="K10"/>
      <c r="L10"/>
    </row>
    <row r="11" spans="1:12" ht="15" customHeight="1" x14ac:dyDescent="0.35">
      <c r="A11" s="4"/>
      <c r="B11" s="27" t="s">
        <v>295</v>
      </c>
      <c r="C11" s="29"/>
      <c r="D11" s="28">
        <v>3754.0565219999999</v>
      </c>
      <c r="E11" s="28"/>
      <c r="F11" s="28">
        <v>3233.4375741707495</v>
      </c>
      <c r="G11" s="28"/>
      <c r="H11" s="28">
        <v>3135.6191133107613</v>
      </c>
      <c r="I11" s="28"/>
      <c r="J11" s="28">
        <v>2926.5549071300075</v>
      </c>
      <c r="K11"/>
      <c r="L11"/>
    </row>
    <row r="12" spans="1:12" ht="15" customHeight="1" x14ac:dyDescent="0.35">
      <c r="A12" s="4"/>
      <c r="B12" t="s">
        <v>296</v>
      </c>
      <c r="C12"/>
      <c r="D12">
        <v>3744.0565219999999</v>
      </c>
      <c r="E12"/>
      <c r="F12" s="30">
        <v>3165.1491701368791</v>
      </c>
      <c r="G12" s="30"/>
      <c r="H12" s="30">
        <v>3086.6656724954642</v>
      </c>
      <c r="I12" s="30"/>
      <c r="J12" s="30">
        <v>2832.3936766056913</v>
      </c>
      <c r="K12"/>
      <c r="L12"/>
    </row>
    <row r="13" spans="1:12" ht="15" customHeight="1" x14ac:dyDescent="0.25">
      <c r="A13" s="4"/>
      <c r="B13"/>
      <c r="C13"/>
      <c r="D13"/>
      <c r="E13"/>
      <c r="F13" s="31">
        <f>1-F12/F9</f>
        <v>2.0434682921605773E-2</v>
      </c>
      <c r="G13"/>
      <c r="H13">
        <f>H12/G9-1</f>
        <v>-4.4827247677465043E-2</v>
      </c>
      <c r="I13"/>
      <c r="J13">
        <f>J12/J10-1</f>
        <v>-7.3730396409252164E-2</v>
      </c>
      <c r="K13"/>
      <c r="L13">
        <f>J12/I9-1</f>
        <v>-9.0886122425401838E-2</v>
      </c>
    </row>
    <row r="14" spans="1:12" ht="15" customHeight="1" x14ac:dyDescent="0.25">
      <c r="A14" s="4"/>
      <c r="B14"/>
      <c r="C14"/>
      <c r="D14"/>
      <c r="E14"/>
      <c r="F14"/>
      <c r="G14"/>
      <c r="H14"/>
      <c r="I14"/>
      <c r="J14">
        <f>J12/I5-1</f>
        <v>-0.13580330781253502</v>
      </c>
      <c r="K14"/>
      <c r="L14"/>
    </row>
    <row r="15" spans="1:12" ht="15" customHeight="1" x14ac:dyDescent="0.25">
      <c r="A15" s="4"/>
      <c r="B15" s="4"/>
      <c r="C15" s="4"/>
      <c r="D15" s="4"/>
      <c r="E15" s="4"/>
      <c r="F15" s="4"/>
      <c r="G15" s="4"/>
      <c r="H15" s="4"/>
      <c r="I15" s="4"/>
      <c r="J15" s="4"/>
      <c r="K15" s="4"/>
      <c r="L15" s="4"/>
    </row>
    <row r="16" spans="1:12" ht="15" customHeight="1" x14ac:dyDescent="0.25">
      <c r="A16" s="4"/>
      <c r="B16" s="4"/>
      <c r="C16" s="4"/>
      <c r="D16" s="4"/>
      <c r="E16" s="4"/>
      <c r="F16" s="4"/>
      <c r="G16" s="4"/>
      <c r="H16" s="4"/>
      <c r="I16" s="4"/>
      <c r="J16" s="4"/>
      <c r="K16" s="4"/>
      <c r="L16" s="4"/>
    </row>
    <row r="17" spans="1:12" ht="15" customHeight="1" x14ac:dyDescent="0.25">
      <c r="A17" s="4"/>
      <c r="B17" s="4"/>
      <c r="C17" s="4"/>
      <c r="D17" s="4"/>
      <c r="E17" s="4"/>
      <c r="F17" s="4"/>
      <c r="G17" s="4"/>
      <c r="H17" s="4"/>
      <c r="I17" s="4"/>
      <c r="J17" s="4"/>
      <c r="K17" s="4"/>
      <c r="L17" s="4"/>
    </row>
    <row r="18" spans="1:12" ht="15" customHeight="1" x14ac:dyDescent="0.25">
      <c r="A18" s="4"/>
      <c r="B18" s="4"/>
      <c r="C18" s="4"/>
      <c r="D18" s="4"/>
      <c r="E18" s="4"/>
      <c r="F18" s="4"/>
      <c r="G18" s="4"/>
      <c r="H18" s="4"/>
      <c r="I18" s="4"/>
      <c r="J18" s="4"/>
      <c r="K18" s="4"/>
      <c r="L18" s="4"/>
    </row>
    <row r="19" spans="1:12" ht="15" customHeight="1" x14ac:dyDescent="0.25">
      <c r="A19" s="4"/>
      <c r="B19" s="4"/>
      <c r="C19" s="4"/>
      <c r="D19" s="4"/>
      <c r="E19" s="4"/>
      <c r="F19" s="4"/>
      <c r="G19" s="4"/>
      <c r="H19" s="4"/>
      <c r="I19" s="4"/>
      <c r="J19" s="4"/>
      <c r="K19" s="4"/>
      <c r="L19" s="4"/>
    </row>
    <row r="20" spans="1:12" ht="15" customHeight="1" x14ac:dyDescent="0.25">
      <c r="A20" s="4"/>
      <c r="B20" s="4"/>
      <c r="C20" s="4"/>
      <c r="D20" s="4"/>
      <c r="E20" s="4"/>
      <c r="F20" s="4"/>
      <c r="G20" s="4"/>
      <c r="H20" s="4"/>
      <c r="I20" s="4"/>
      <c r="J20" s="4"/>
      <c r="K20" s="4"/>
      <c r="L20" s="4"/>
    </row>
    <row r="21" spans="1:12" ht="15" customHeight="1" x14ac:dyDescent="0.25">
      <c r="A21" s="4"/>
      <c r="B21" s="4"/>
      <c r="C21" s="4"/>
      <c r="D21" s="4"/>
      <c r="E21" s="4"/>
      <c r="F21" s="4"/>
      <c r="G21" s="4"/>
      <c r="H21" s="4"/>
      <c r="I21" s="4"/>
      <c r="J21" s="4"/>
      <c r="K21" s="4"/>
      <c r="L21" s="4"/>
    </row>
    <row r="22" spans="1:12" ht="15" customHeight="1" x14ac:dyDescent="0.25">
      <c r="A22" s="4"/>
      <c r="B22" s="4"/>
      <c r="C22" s="4"/>
      <c r="D22" s="4"/>
      <c r="E22" s="4"/>
      <c r="F22" s="4"/>
      <c r="G22" s="4"/>
      <c r="H22" s="4"/>
      <c r="I22" s="4"/>
      <c r="J22" s="4"/>
      <c r="K22" s="4"/>
      <c r="L22" s="4"/>
    </row>
    <row r="23" spans="1:12" ht="15" customHeight="1" x14ac:dyDescent="0.25">
      <c r="A23" s="4"/>
      <c r="B23" s="4"/>
      <c r="C23" s="4"/>
      <c r="D23" s="4"/>
      <c r="E23" s="4"/>
      <c r="F23" s="4"/>
      <c r="G23" s="4"/>
      <c r="H23" s="4"/>
      <c r="I23" s="4"/>
      <c r="J23" s="4"/>
      <c r="K23" s="4"/>
      <c r="L23" s="4"/>
    </row>
  </sheetData>
  <pageMargins left="0.7" right="0.7" top="0.75" bottom="0.75" header="0.3" footer="0.3"/>
  <pageSetup paperSize="9"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575264-E09B-4D9E-8723-E0CB333DA74E}">
  <dimension ref="A1:L24"/>
  <sheetViews>
    <sheetView workbookViewId="0">
      <selection activeCell="B4" sqref="B4:E24"/>
    </sheetView>
  </sheetViews>
  <sheetFormatPr defaultRowHeight="15" x14ac:dyDescent="0.25"/>
  <cols>
    <col min="1" max="1" width="18.42578125" style="2" customWidth="1"/>
    <col min="2" max="16384" width="9.140625" style="2"/>
  </cols>
  <sheetData>
    <row r="1" spans="1:12" x14ac:dyDescent="0.25">
      <c r="A1" s="1" t="s">
        <v>0</v>
      </c>
      <c r="B1" s="2" t="s">
        <v>365</v>
      </c>
    </row>
    <row r="2" spans="1:12" x14ac:dyDescent="0.25">
      <c r="A2" s="1" t="s">
        <v>2</v>
      </c>
      <c r="B2" s="2" t="s">
        <v>303</v>
      </c>
    </row>
    <row r="3" spans="1:12" x14ac:dyDescent="0.25">
      <c r="A3" s="1"/>
    </row>
    <row r="4" spans="1:12" ht="15" customHeight="1" x14ac:dyDescent="0.25">
      <c r="A4" s="5" t="s">
        <v>1</v>
      </c>
      <c r="B4" t="s">
        <v>211</v>
      </c>
      <c r="C4" s="20">
        <v>1093.0045866193543</v>
      </c>
      <c r="D4" s="32">
        <v>411.3</v>
      </c>
      <c r="E4"/>
      <c r="F4" s="4"/>
      <c r="G4" s="4"/>
      <c r="H4" s="4"/>
      <c r="I4" s="4"/>
      <c r="J4" s="4"/>
      <c r="K4" s="4"/>
      <c r="L4" s="4"/>
    </row>
    <row r="5" spans="1:12" ht="15" customHeight="1" x14ac:dyDescent="0.25">
      <c r="A5" s="4"/>
      <c r="B5" t="s">
        <v>212</v>
      </c>
      <c r="C5" s="20">
        <v>876.6719607032602</v>
      </c>
      <c r="D5" s="32">
        <v>480.9</v>
      </c>
      <c r="E5"/>
      <c r="F5" s="4"/>
      <c r="G5" s="4"/>
      <c r="H5" s="4"/>
      <c r="I5" s="4"/>
      <c r="J5" s="4"/>
      <c r="K5" s="4"/>
      <c r="L5" s="4"/>
    </row>
    <row r="6" spans="1:12" ht="15" customHeight="1" x14ac:dyDescent="0.25">
      <c r="A6" s="4"/>
      <c r="B6" t="s">
        <v>213</v>
      </c>
      <c r="C6" s="20">
        <v>1344.6117926782729</v>
      </c>
      <c r="D6" s="32">
        <v>786.2</v>
      </c>
      <c r="E6"/>
      <c r="F6" s="4"/>
      <c r="G6" s="4"/>
      <c r="H6" s="4"/>
      <c r="I6" s="4"/>
      <c r="J6" s="4"/>
      <c r="K6" s="4"/>
      <c r="L6" s="4"/>
    </row>
    <row r="7" spans="1:12" ht="15" customHeight="1" x14ac:dyDescent="0.25">
      <c r="A7" s="4"/>
      <c r="B7" t="s">
        <v>214</v>
      </c>
      <c r="C7" s="20">
        <v>1419.1888404454128</v>
      </c>
      <c r="D7" s="32">
        <v>884.2</v>
      </c>
      <c r="E7"/>
      <c r="F7" s="4"/>
      <c r="G7" s="4"/>
      <c r="H7" s="4"/>
      <c r="I7" s="4"/>
      <c r="J7" s="4"/>
      <c r="K7" s="4"/>
      <c r="L7" s="4"/>
    </row>
    <row r="8" spans="1:12" ht="15" customHeight="1" x14ac:dyDescent="0.25">
      <c r="A8" s="4"/>
      <c r="B8" t="s">
        <v>215</v>
      </c>
      <c r="C8" s="20">
        <v>1467.6947195368471</v>
      </c>
      <c r="D8" s="32">
        <v>1059.4000000000001</v>
      </c>
      <c r="E8"/>
      <c r="F8" s="4"/>
      <c r="G8" s="4"/>
      <c r="H8" s="4"/>
      <c r="I8" s="4"/>
      <c r="J8" s="4"/>
      <c r="K8" s="4"/>
      <c r="L8" s="4"/>
    </row>
    <row r="9" spans="1:12" ht="15" customHeight="1" x14ac:dyDescent="0.25">
      <c r="A9" s="4"/>
      <c r="B9" t="s">
        <v>216</v>
      </c>
      <c r="C9" s="20">
        <v>1601.1406126382585</v>
      </c>
      <c r="D9" s="32">
        <v>1419.1</v>
      </c>
      <c r="E9"/>
      <c r="F9" s="4"/>
      <c r="G9" s="4"/>
      <c r="H9" s="4"/>
      <c r="I9" s="4"/>
      <c r="J9" s="4"/>
      <c r="K9" s="4"/>
      <c r="L9" s="4"/>
    </row>
    <row r="10" spans="1:12" ht="15" customHeight="1" x14ac:dyDescent="0.25">
      <c r="A10" s="4"/>
      <c r="B10" t="s">
        <v>217</v>
      </c>
      <c r="C10" s="20">
        <v>1621.5566299914458</v>
      </c>
      <c r="D10" s="32">
        <v>1596.7</v>
      </c>
      <c r="E10">
        <v>355.1</v>
      </c>
      <c r="F10" s="4"/>
      <c r="G10" s="4"/>
      <c r="H10" s="4"/>
      <c r="I10" s="4"/>
      <c r="J10" s="4"/>
      <c r="K10" s="4"/>
      <c r="L10" s="4"/>
    </row>
    <row r="11" spans="1:12" ht="15" customHeight="1" x14ac:dyDescent="0.25">
      <c r="A11" s="4"/>
      <c r="B11" t="s">
        <v>218</v>
      </c>
      <c r="C11" s="20">
        <v>1718.6340148820634</v>
      </c>
      <c r="D11" s="32">
        <v>1756.2</v>
      </c>
      <c r="E11">
        <v>461</v>
      </c>
      <c r="F11" s="4"/>
      <c r="G11" s="4"/>
      <c r="H11" s="4"/>
      <c r="I11" s="4"/>
      <c r="J11" s="4"/>
      <c r="K11" s="4"/>
      <c r="L11" s="4"/>
    </row>
    <row r="12" spans="1:12" ht="15" customHeight="1" x14ac:dyDescent="0.25">
      <c r="A12" s="4"/>
      <c r="B12" t="s">
        <v>219</v>
      </c>
      <c r="C12" s="20">
        <v>1761.7420881551031</v>
      </c>
      <c r="D12" s="32">
        <v>1791.2</v>
      </c>
      <c r="E12">
        <v>516.29999999999995</v>
      </c>
      <c r="F12" s="4"/>
      <c r="G12" s="4"/>
      <c r="H12" s="4"/>
      <c r="I12" s="4"/>
      <c r="J12" s="4"/>
      <c r="K12" s="4"/>
      <c r="L12" s="4"/>
    </row>
    <row r="13" spans="1:12" ht="15" customHeight="1" x14ac:dyDescent="0.25">
      <c r="A13" s="4"/>
      <c r="B13" t="s">
        <v>220</v>
      </c>
      <c r="C13" s="20">
        <v>2016.2008074342584</v>
      </c>
      <c r="D13" s="32">
        <v>1686.4</v>
      </c>
      <c r="E13">
        <v>581.20000000000005</v>
      </c>
      <c r="F13" s="4"/>
      <c r="G13" s="4"/>
      <c r="H13" s="4"/>
      <c r="I13" s="4"/>
      <c r="J13" s="4"/>
      <c r="K13" s="4"/>
      <c r="L13" s="4"/>
    </row>
    <row r="14" spans="1:12" ht="15" customHeight="1" x14ac:dyDescent="0.25">
      <c r="A14" s="4"/>
      <c r="B14" t="s">
        <v>221</v>
      </c>
      <c r="C14" s="20">
        <v>2435.5962907528865</v>
      </c>
      <c r="D14" s="32">
        <v>1300.4000000000001</v>
      </c>
      <c r="E14">
        <v>675.5</v>
      </c>
      <c r="F14" s="4"/>
      <c r="G14" s="4"/>
      <c r="H14" s="4"/>
      <c r="I14" s="4"/>
      <c r="J14" s="4"/>
      <c r="K14" s="4"/>
      <c r="L14" s="4"/>
    </row>
    <row r="15" spans="1:12" ht="15" customHeight="1" x14ac:dyDescent="0.25">
      <c r="A15" s="4"/>
      <c r="B15" t="s">
        <v>222</v>
      </c>
      <c r="C15" s="20">
        <v>2846.9547392448171</v>
      </c>
      <c r="D15" s="32">
        <v>1184.3</v>
      </c>
      <c r="E15">
        <v>794.1</v>
      </c>
      <c r="F15" s="4"/>
      <c r="G15" s="4"/>
      <c r="H15" s="4"/>
      <c r="I15" s="4"/>
      <c r="J15" s="4"/>
      <c r="K15" s="4"/>
      <c r="L15" s="4"/>
    </row>
    <row r="16" spans="1:12" ht="15" customHeight="1" x14ac:dyDescent="0.25">
      <c r="A16" s="4"/>
      <c r="B16" t="s">
        <v>223</v>
      </c>
      <c r="C16" s="20">
        <v>3229.6665240945476</v>
      </c>
      <c r="D16" s="32">
        <v>1207.3</v>
      </c>
      <c r="E16">
        <v>820.6</v>
      </c>
      <c r="F16" s="4"/>
      <c r="G16" s="4"/>
      <c r="H16" s="4"/>
      <c r="I16" s="4"/>
      <c r="J16" s="4"/>
      <c r="K16" s="4"/>
      <c r="L16" s="4"/>
    </row>
    <row r="17" spans="1:12" ht="15" customHeight="1" x14ac:dyDescent="0.25">
      <c r="A17" s="4"/>
      <c r="B17" t="s">
        <v>224</v>
      </c>
      <c r="C17" s="20">
        <v>3562.5133992723822</v>
      </c>
      <c r="D17" s="32">
        <v>1224.2</v>
      </c>
      <c r="E17">
        <v>864.2</v>
      </c>
      <c r="F17" s="4"/>
      <c r="G17" s="4"/>
      <c r="H17" s="4"/>
      <c r="I17" s="4"/>
      <c r="J17" s="4"/>
      <c r="K17" s="4"/>
      <c r="L17" s="4"/>
    </row>
    <row r="18" spans="1:12" ht="15" customHeight="1" x14ac:dyDescent="0.25">
      <c r="A18" s="4"/>
      <c r="B18" t="s">
        <v>225</v>
      </c>
      <c r="C18" s="20">
        <v>3436.7057071701342</v>
      </c>
      <c r="D18" s="32">
        <v>1172.2</v>
      </c>
      <c r="E18">
        <v>899.2</v>
      </c>
      <c r="F18" s="4"/>
      <c r="G18" s="4"/>
      <c r="H18" s="4"/>
      <c r="I18" s="4"/>
      <c r="J18" s="4"/>
      <c r="K18" s="4"/>
      <c r="L18" s="4"/>
    </row>
    <row r="19" spans="1:12" ht="15" customHeight="1" x14ac:dyDescent="0.25">
      <c r="A19" s="4"/>
      <c r="B19" t="s">
        <v>226</v>
      </c>
      <c r="C19" s="20">
        <v>3379.4981745697642</v>
      </c>
      <c r="D19" s="32">
        <v>1090.678768236068</v>
      </c>
      <c r="E19">
        <v>902.2</v>
      </c>
      <c r="F19" s="4"/>
      <c r="G19" s="4"/>
      <c r="H19" s="4"/>
      <c r="I19" s="4"/>
      <c r="J19" s="4"/>
      <c r="K19" s="4"/>
      <c r="L19" s="4"/>
    </row>
    <row r="20" spans="1:12" ht="15" customHeight="1" x14ac:dyDescent="0.25">
      <c r="A20" s="4"/>
      <c r="B20" t="s">
        <v>227</v>
      </c>
      <c r="C20" s="20">
        <v>3981.0605539080248</v>
      </c>
      <c r="D20" s="32">
        <v>1088.9765463879953</v>
      </c>
      <c r="E20">
        <v>949.8</v>
      </c>
      <c r="F20" s="4"/>
      <c r="G20" s="4"/>
      <c r="H20" s="4"/>
      <c r="I20" s="4"/>
      <c r="J20" s="4"/>
      <c r="K20" s="4"/>
      <c r="L20" s="4"/>
    </row>
    <row r="21" spans="1:12" ht="15" customHeight="1" x14ac:dyDescent="0.25">
      <c r="A21" s="4"/>
      <c r="B21" t="s">
        <v>228</v>
      </c>
      <c r="C21" s="20">
        <v>4242.4072437585664</v>
      </c>
      <c r="D21" s="32">
        <v>1078.2920789169441</v>
      </c>
      <c r="E21">
        <v>1025.7</v>
      </c>
      <c r="F21" s="4"/>
      <c r="G21" s="4"/>
      <c r="H21" s="4"/>
      <c r="I21" s="4"/>
      <c r="J21" s="4"/>
      <c r="K21" s="4"/>
      <c r="L21" s="4"/>
    </row>
    <row r="22" spans="1:12" ht="15" customHeight="1" x14ac:dyDescent="0.25">
      <c r="A22" s="4"/>
      <c r="B22" t="s">
        <v>229</v>
      </c>
      <c r="C22" s="20">
        <v>4079.9037590041085</v>
      </c>
      <c r="D22" s="32">
        <v>937.47971762925908</v>
      </c>
      <c r="E22">
        <v>932.5</v>
      </c>
      <c r="F22" s="4"/>
      <c r="G22" s="4"/>
      <c r="H22" s="4"/>
      <c r="I22" s="4"/>
      <c r="J22" s="4"/>
      <c r="K22" s="4"/>
      <c r="L22" s="4"/>
    </row>
    <row r="23" spans="1:12" ht="15" customHeight="1" x14ac:dyDescent="0.25">
      <c r="A23" s="4"/>
      <c r="B23" t="s">
        <v>230</v>
      </c>
      <c r="C23" s="20">
        <v>3810.8710000000001</v>
      </c>
      <c r="D23" s="32">
        <v>633.75230529415626</v>
      </c>
      <c r="E23">
        <v>623.4</v>
      </c>
      <c r="F23" s="4"/>
      <c r="G23" s="4"/>
      <c r="H23" s="4"/>
      <c r="I23" s="4"/>
      <c r="J23" s="4"/>
      <c r="K23" s="4"/>
      <c r="L23" s="4"/>
    </row>
    <row r="24" spans="1:12" x14ac:dyDescent="0.25">
      <c r="B24" t="s">
        <v>231</v>
      </c>
      <c r="C24" s="20">
        <v>4038.8228313975346</v>
      </c>
      <c r="D24" s="32">
        <v>656.79559622012721</v>
      </c>
      <c r="E24">
        <v>668.7</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6F8D84-73D6-4B8D-AE3B-AE2C54B537DD}">
  <dimension ref="A1:P25"/>
  <sheetViews>
    <sheetView workbookViewId="0">
      <selection activeCell="B4" sqref="B4:P25"/>
    </sheetView>
  </sheetViews>
  <sheetFormatPr defaultRowHeight="15" x14ac:dyDescent="0.25"/>
  <cols>
    <col min="1" max="1" width="18.42578125" style="2" customWidth="1"/>
    <col min="2" max="16384" width="9.140625" style="2"/>
  </cols>
  <sheetData>
    <row r="1" spans="1:16" x14ac:dyDescent="0.25">
      <c r="A1" s="1" t="s">
        <v>0</v>
      </c>
      <c r="B1" s="2" t="s">
        <v>366</v>
      </c>
    </row>
    <row r="2" spans="1:16" x14ac:dyDescent="0.25">
      <c r="A2" s="1" t="s">
        <v>2</v>
      </c>
      <c r="B2" s="2" t="s">
        <v>304</v>
      </c>
    </row>
    <row r="3" spans="1:16" x14ac:dyDescent="0.25">
      <c r="A3" s="1"/>
    </row>
    <row r="4" spans="1:16" ht="15" customHeight="1" x14ac:dyDescent="0.25">
      <c r="A4" s="5" t="s">
        <v>1</v>
      </c>
      <c r="B4" s="12"/>
      <c r="C4" t="s">
        <v>305</v>
      </c>
      <c r="D4" t="s">
        <v>306</v>
      </c>
      <c r="E4" s="12" t="s">
        <v>307</v>
      </c>
      <c r="F4" s="33" t="s">
        <v>308</v>
      </c>
      <c r="G4"/>
      <c r="H4"/>
      <c r="I4"/>
      <c r="J4"/>
      <c r="K4"/>
      <c r="L4"/>
      <c r="M4"/>
      <c r="N4"/>
      <c r="O4"/>
      <c r="P4"/>
    </row>
    <row r="5" spans="1:16" ht="15" customHeight="1" x14ac:dyDescent="0.35">
      <c r="A5" s="4"/>
      <c r="B5" s="34" t="s">
        <v>213</v>
      </c>
      <c r="C5" s="20">
        <v>4518.0771080406485</v>
      </c>
      <c r="D5" s="20">
        <v>1114.3658117289044</v>
      </c>
      <c r="E5" s="20">
        <v>301.17927327983182</v>
      </c>
      <c r="F5" s="19"/>
      <c r="G5" s="19"/>
      <c r="H5" s="19">
        <v>5933.6221930493848</v>
      </c>
      <c r="I5" s="19"/>
      <c r="J5">
        <v>0.76143659994616797</v>
      </c>
      <c r="K5"/>
      <c r="L5"/>
      <c r="M5"/>
      <c r="N5"/>
      <c r="O5" s="20">
        <v>5632.4429197695526</v>
      </c>
      <c r="P5"/>
    </row>
    <row r="6" spans="1:16" ht="15" customHeight="1" x14ac:dyDescent="0.35">
      <c r="A6" s="4"/>
      <c r="B6" s="34" t="s">
        <v>214</v>
      </c>
      <c r="C6" s="20">
        <v>4713.5017207562187</v>
      </c>
      <c r="D6" s="20">
        <v>1134.253654787271</v>
      </c>
      <c r="E6" s="20">
        <v>319.06959169778651</v>
      </c>
      <c r="F6" s="19"/>
      <c r="G6" s="19"/>
      <c r="H6" s="19">
        <v>6166.8249672412758</v>
      </c>
      <c r="I6" s="19"/>
      <c r="J6"/>
      <c r="K6"/>
      <c r="L6"/>
      <c r="M6"/>
      <c r="N6"/>
      <c r="O6" s="20">
        <v>5847.7553755434892</v>
      </c>
      <c r="P6"/>
    </row>
    <row r="7" spans="1:16" ht="15" customHeight="1" x14ac:dyDescent="0.35">
      <c r="A7" s="4"/>
      <c r="B7" s="34" t="s">
        <v>215</v>
      </c>
      <c r="C7" s="20">
        <v>4943.2075702857637</v>
      </c>
      <c r="D7" s="20">
        <v>1213.5361970900053</v>
      </c>
      <c r="E7" s="20">
        <v>336.80188094266981</v>
      </c>
      <c r="F7" s="19"/>
      <c r="G7" s="19"/>
      <c r="H7" s="19">
        <v>6493.545648318438</v>
      </c>
      <c r="I7" s="19"/>
      <c r="J7"/>
      <c r="K7"/>
      <c r="L7"/>
      <c r="M7"/>
      <c r="N7"/>
      <c r="O7" s="20">
        <v>6156.7437673757686</v>
      </c>
      <c r="P7"/>
    </row>
    <row r="8" spans="1:16" ht="15" customHeight="1" x14ac:dyDescent="0.35">
      <c r="A8" s="4"/>
      <c r="B8" s="34" t="s">
        <v>216</v>
      </c>
      <c r="C8" s="20">
        <v>5093.034138305773</v>
      </c>
      <c r="D8" s="20">
        <v>1215.6418780283161</v>
      </c>
      <c r="E8" s="20">
        <v>358.85328411973518</v>
      </c>
      <c r="F8" s="19"/>
      <c r="G8" s="19"/>
      <c r="H8" s="19">
        <v>6667.5293004538244</v>
      </c>
      <c r="I8" s="19"/>
      <c r="J8"/>
      <c r="K8"/>
      <c r="L8"/>
      <c r="M8"/>
      <c r="N8"/>
      <c r="O8" s="20">
        <v>6308.6760163340896</v>
      </c>
      <c r="P8"/>
    </row>
    <row r="9" spans="1:16" ht="15" customHeight="1" x14ac:dyDescent="0.35">
      <c r="A9" s="4"/>
      <c r="B9" s="34" t="s">
        <v>217</v>
      </c>
      <c r="C9" s="20">
        <v>5325.815871186096</v>
      </c>
      <c r="D9" s="20">
        <v>1306.5942168276567</v>
      </c>
      <c r="E9" s="20">
        <v>370.39183262575222</v>
      </c>
      <c r="F9" s="19"/>
      <c r="G9" s="19"/>
      <c r="H9" s="19">
        <v>7002.8019206395056</v>
      </c>
      <c r="I9" s="19"/>
      <c r="J9"/>
      <c r="K9"/>
      <c r="L9"/>
      <c r="M9"/>
      <c r="N9"/>
      <c r="O9" s="20">
        <v>6632.410088013753</v>
      </c>
      <c r="P9"/>
    </row>
    <row r="10" spans="1:16" ht="15" customHeight="1" x14ac:dyDescent="0.35">
      <c r="A10" s="4"/>
      <c r="B10" s="34" t="s">
        <v>218</v>
      </c>
      <c r="C10" s="20">
        <v>5456.0829123022677</v>
      </c>
      <c r="D10" s="20">
        <v>1325.7902074710219</v>
      </c>
      <c r="E10" s="20">
        <v>371.76587019502517</v>
      </c>
      <c r="F10" s="19"/>
      <c r="G10" s="19"/>
      <c r="H10" s="19">
        <v>7153.6389899683145</v>
      </c>
      <c r="I10" s="19"/>
      <c r="J10"/>
      <c r="K10"/>
      <c r="L10"/>
      <c r="M10"/>
      <c r="N10"/>
      <c r="O10" s="20">
        <v>6781.8731197732895</v>
      </c>
      <c r="P10"/>
    </row>
    <row r="11" spans="1:16" ht="15" customHeight="1" x14ac:dyDescent="0.35">
      <c r="A11" s="4"/>
      <c r="B11" s="34" t="s">
        <v>219</v>
      </c>
      <c r="C11" s="20">
        <v>5536.3196372622051</v>
      </c>
      <c r="D11" s="20">
        <v>1345.4209457690963</v>
      </c>
      <c r="E11" s="20">
        <v>381.31113600215883</v>
      </c>
      <c r="F11" s="33"/>
      <c r="G11" s="19"/>
      <c r="H11" s="19">
        <v>7263.0517190334604</v>
      </c>
      <c r="I11" s="19"/>
      <c r="J11" s="35">
        <v>1.2240502483527453</v>
      </c>
      <c r="K11" s="35">
        <v>1.2253707727584882</v>
      </c>
      <c r="L11" s="35">
        <v>1.2073422673311531</v>
      </c>
      <c r="M11" s="35">
        <v>1.2660603495376486</v>
      </c>
      <c r="N11" s="36"/>
      <c r="O11" s="20">
        <v>6881.7405830313019</v>
      </c>
      <c r="P11" s="36"/>
    </row>
    <row r="12" spans="1:16" ht="15" customHeight="1" x14ac:dyDescent="0.35">
      <c r="A12" s="4"/>
      <c r="B12" s="34" t="s">
        <v>220</v>
      </c>
      <c r="C12" s="20">
        <v>5574.0296863490066</v>
      </c>
      <c r="D12" s="20">
        <v>1290.7263075229812</v>
      </c>
      <c r="E12" s="20">
        <v>409.0091104581864</v>
      </c>
      <c r="F12" s="12"/>
      <c r="G12" s="19"/>
      <c r="H12" s="19">
        <v>7273.7651043301739</v>
      </c>
      <c r="I12" s="19"/>
      <c r="J12" s="12"/>
      <c r="K12" s="12"/>
      <c r="L12"/>
      <c r="M12"/>
      <c r="N12"/>
      <c r="O12" s="20">
        <v>6864.7559938719878</v>
      </c>
      <c r="P12"/>
    </row>
    <row r="13" spans="1:16" ht="15" customHeight="1" x14ac:dyDescent="0.35">
      <c r="A13" s="4"/>
      <c r="B13" s="34" t="s">
        <v>221</v>
      </c>
      <c r="C13" s="20">
        <v>5385.064449638111</v>
      </c>
      <c r="D13" s="20">
        <v>1196.4453610861149</v>
      </c>
      <c r="E13" s="20">
        <v>399.49329773986489</v>
      </c>
      <c r="F13" s="19"/>
      <c r="G13" s="19"/>
      <c r="H13" s="19">
        <v>6981.0031084640905</v>
      </c>
      <c r="I13" s="19"/>
      <c r="J13"/>
      <c r="K13"/>
      <c r="L13"/>
      <c r="M13"/>
      <c r="N13"/>
      <c r="O13" s="20">
        <v>6581.5098107242256</v>
      </c>
      <c r="P13"/>
    </row>
    <row r="14" spans="1:16" ht="15" customHeight="1" x14ac:dyDescent="0.35">
      <c r="A14" s="4"/>
      <c r="B14" s="34" t="s">
        <v>222</v>
      </c>
      <c r="C14" s="20">
        <v>5389.0095836434002</v>
      </c>
      <c r="D14" s="20">
        <v>1143.0502263800961</v>
      </c>
      <c r="E14" s="20">
        <v>378.64619697461677</v>
      </c>
      <c r="F14" s="19"/>
      <c r="G14" s="19"/>
      <c r="H14" s="19">
        <v>6910.7060069981135</v>
      </c>
      <c r="I14" s="19"/>
      <c r="J14"/>
      <c r="K14"/>
      <c r="L14"/>
      <c r="M14"/>
      <c r="N14"/>
      <c r="O14" s="20">
        <v>6532.0598100234965</v>
      </c>
      <c r="P14"/>
    </row>
    <row r="15" spans="1:16" ht="15" customHeight="1" x14ac:dyDescent="0.35">
      <c r="A15" s="4"/>
      <c r="B15" s="34" t="s">
        <v>223</v>
      </c>
      <c r="C15" s="20">
        <v>5779.5584157308558</v>
      </c>
      <c r="D15" s="20">
        <v>733.92836176831611</v>
      </c>
      <c r="E15" s="20">
        <v>349.56879952184875</v>
      </c>
      <c r="F15" s="19"/>
      <c r="G15" s="19"/>
      <c r="H15" s="19">
        <v>6863.0555770210203</v>
      </c>
      <c r="I15" s="19"/>
      <c r="J15"/>
      <c r="K15"/>
      <c r="L15"/>
      <c r="M15"/>
      <c r="N15"/>
      <c r="O15" s="20">
        <v>6513.4867774991717</v>
      </c>
      <c r="P15"/>
    </row>
    <row r="16" spans="1:16" ht="15" customHeight="1" x14ac:dyDescent="0.35">
      <c r="A16" s="4"/>
      <c r="B16" s="34" t="s">
        <v>224</v>
      </c>
      <c r="C16" s="20">
        <v>5802.1001309585063</v>
      </c>
      <c r="D16" s="20">
        <v>696.61885983139905</v>
      </c>
      <c r="E16" s="20">
        <v>338.42566687625265</v>
      </c>
      <c r="F16" s="19"/>
      <c r="G16" s="19"/>
      <c r="H16" s="19">
        <v>6837.1446576661583</v>
      </c>
      <c r="I16" s="19"/>
      <c r="J16"/>
      <c r="K16"/>
      <c r="L16"/>
      <c r="M16"/>
      <c r="N16"/>
      <c r="O16" s="20">
        <v>6498.7189907899055</v>
      </c>
      <c r="P16"/>
    </row>
    <row r="17" spans="1:16" ht="15" customHeight="1" x14ac:dyDescent="0.35">
      <c r="A17" s="4"/>
      <c r="B17" s="34" t="s">
        <v>225</v>
      </c>
      <c r="C17" s="20">
        <v>5879.4919084193953</v>
      </c>
      <c r="D17" s="20">
        <v>654.61510163433195</v>
      </c>
      <c r="E17" s="20">
        <v>325.16348984453327</v>
      </c>
      <c r="F17" s="19"/>
      <c r="G17" s="19"/>
      <c r="H17" s="19">
        <v>6859.2704998982608</v>
      </c>
      <c r="I17" s="19"/>
      <c r="J17"/>
      <c r="K17"/>
      <c r="L17"/>
      <c r="M17"/>
      <c r="N17"/>
      <c r="O17" s="20">
        <v>6534.1070100537272</v>
      </c>
      <c r="P17"/>
    </row>
    <row r="18" spans="1:16" ht="15" customHeight="1" x14ac:dyDescent="0.35">
      <c r="A18" s="4"/>
      <c r="B18" s="34" t="s">
        <v>226</v>
      </c>
      <c r="C18" s="20">
        <v>5791.87167920512</v>
      </c>
      <c r="D18" s="20">
        <v>611.81218908193262</v>
      </c>
      <c r="E18" s="20">
        <v>306.00545792592436</v>
      </c>
      <c r="F18" s="37"/>
      <c r="G18" s="19"/>
      <c r="H18" s="19">
        <v>6709.689326212977</v>
      </c>
      <c r="I18" s="19"/>
      <c r="J18"/>
      <c r="K18"/>
      <c r="L18"/>
      <c r="M18"/>
      <c r="N18"/>
      <c r="O18" s="20">
        <v>6403.683868287053</v>
      </c>
      <c r="P18"/>
    </row>
    <row r="19" spans="1:16" ht="15" customHeight="1" x14ac:dyDescent="0.25">
      <c r="A19" s="4"/>
      <c r="B19" t="s">
        <v>227</v>
      </c>
      <c r="C19" s="20">
        <v>5750.2075348996332</v>
      </c>
      <c r="D19" s="20">
        <v>589.27524890926111</v>
      </c>
      <c r="E19" s="20">
        <v>288.76728472885389</v>
      </c>
      <c r="F19"/>
      <c r="G19" s="19"/>
      <c r="H19" s="19">
        <v>6628.2500685377481</v>
      </c>
      <c r="I19" s="19"/>
      <c r="J19"/>
      <c r="K19"/>
      <c r="L19"/>
      <c r="M19"/>
      <c r="N19"/>
      <c r="O19" s="20">
        <v>6339.4827838088941</v>
      </c>
      <c r="P19"/>
    </row>
    <row r="20" spans="1:16" ht="15" customHeight="1" x14ac:dyDescent="0.35">
      <c r="A20" s="4"/>
      <c r="B20" s="34" t="s">
        <v>228</v>
      </c>
      <c r="C20" s="20">
        <v>5841.6503516258381</v>
      </c>
      <c r="D20" s="20">
        <v>587.45813609279617</v>
      </c>
      <c r="E20" s="20">
        <v>268.55707113370153</v>
      </c>
      <c r="F20"/>
      <c r="G20" s="19"/>
      <c r="H20" s="19">
        <v>6697.6655588523354</v>
      </c>
      <c r="I20" s="19"/>
      <c r="J20"/>
      <c r="K20"/>
      <c r="L20"/>
      <c r="M20"/>
      <c r="N20"/>
      <c r="O20" s="20">
        <v>6429.108487718634</v>
      </c>
      <c r="P20"/>
    </row>
    <row r="21" spans="1:16" ht="15" customHeight="1" x14ac:dyDescent="0.35">
      <c r="A21" s="4"/>
      <c r="B21" s="34" t="s">
        <v>229</v>
      </c>
      <c r="C21" s="20">
        <v>5797.9069809791908</v>
      </c>
      <c r="D21" s="20">
        <v>584.74922771344666</v>
      </c>
      <c r="E21" s="20">
        <v>262.02543735028672</v>
      </c>
      <c r="F21"/>
      <c r="G21" s="19"/>
      <c r="H21" s="19">
        <v>6644.6816460429245</v>
      </c>
      <c r="I21" s="19"/>
      <c r="J21">
        <v>0.91486084680217228</v>
      </c>
      <c r="K21">
        <v>1.0472493210031393</v>
      </c>
      <c r="L21">
        <v>0.434621766185735</v>
      </c>
      <c r="M21">
        <v>0.68716964339799202</v>
      </c>
      <c r="N21" s="38"/>
      <c r="O21" s="20">
        <v>6382.6562086926378</v>
      </c>
      <c r="P21" s="38">
        <v>-7.2522985764573056E-2</v>
      </c>
    </row>
    <row r="22" spans="1:16" ht="15" customHeight="1" x14ac:dyDescent="0.35">
      <c r="A22" s="4"/>
      <c r="B22" s="34" t="s">
        <v>230</v>
      </c>
      <c r="C22" s="20">
        <v>5858.4056908408556</v>
      </c>
      <c r="D22" s="20">
        <v>626.60437912757948</v>
      </c>
      <c r="E22" s="20">
        <v>273.30916773434626</v>
      </c>
      <c r="F22" s="12">
        <v>177.39582623851106</v>
      </c>
      <c r="G22" s="39"/>
      <c r="H22" s="19">
        <v>6758.3192377027817</v>
      </c>
      <c r="I22" s="39"/>
      <c r="J22"/>
      <c r="K22"/>
      <c r="L22"/>
      <c r="M22"/>
      <c r="N22"/>
      <c r="O22"/>
      <c r="P22"/>
    </row>
    <row r="23" spans="1:16" ht="15" customHeight="1" x14ac:dyDescent="0.35">
      <c r="A23" s="4"/>
      <c r="B23" s="34" t="s">
        <v>231</v>
      </c>
      <c r="C23" s="20">
        <v>5919.5356791805862</v>
      </c>
      <c r="D23" s="20">
        <v>671.45543650767718</v>
      </c>
      <c r="E23" s="20">
        <v>285.07881495406752</v>
      </c>
      <c r="F23">
        <v>177.39582623851106</v>
      </c>
      <c r="G23"/>
      <c r="H23" s="19">
        <v>6876.0699306423312</v>
      </c>
      <c r="I23"/>
      <c r="J23"/>
      <c r="K23"/>
      <c r="L23"/>
      <c r="M23"/>
      <c r="N23"/>
      <c r="O23"/>
      <c r="P23"/>
    </row>
    <row r="24" spans="1:16" ht="18" x14ac:dyDescent="0.35">
      <c r="B24" s="34" t="s">
        <v>294</v>
      </c>
      <c r="C24" s="20">
        <v>5973.9150911293236</v>
      </c>
      <c r="D24" s="20">
        <v>707.7653485286246</v>
      </c>
      <c r="E24" s="20">
        <v>299.91750991987482</v>
      </c>
      <c r="F24">
        <v>203.63262949510528</v>
      </c>
      <c r="G24"/>
      <c r="H24" s="19">
        <v>6981.5979495778229</v>
      </c>
      <c r="I24"/>
      <c r="J24">
        <v>1.0507046569696143</v>
      </c>
      <c r="K24"/>
      <c r="L24"/>
      <c r="M24"/>
      <c r="N24"/>
      <c r="O24"/>
      <c r="P24"/>
    </row>
    <row r="25" spans="1:16" x14ac:dyDescent="0.25">
      <c r="B25"/>
      <c r="C25"/>
      <c r="D25"/>
      <c r="E25"/>
      <c r="F25"/>
      <c r="G25"/>
      <c r="H25"/>
      <c r="I25"/>
      <c r="J25">
        <v>1.0813506141941223</v>
      </c>
      <c r="K25"/>
      <c r="L25"/>
      <c r="M25"/>
      <c r="N25"/>
      <c r="O25"/>
      <c r="P25"/>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A9B324-6F0A-471D-AE2A-85F53206C48C}">
  <dimension ref="A1:M31"/>
  <sheetViews>
    <sheetView workbookViewId="0">
      <selection activeCell="B2" sqref="B2"/>
    </sheetView>
  </sheetViews>
  <sheetFormatPr defaultRowHeight="15" x14ac:dyDescent="0.25"/>
  <cols>
    <col min="1" max="1" width="18.42578125" style="2" customWidth="1"/>
    <col min="2" max="16384" width="9.140625" style="2"/>
  </cols>
  <sheetData>
    <row r="1" spans="1:13" x14ac:dyDescent="0.25">
      <c r="A1" s="1" t="s">
        <v>0</v>
      </c>
      <c r="B1" s="2" t="s">
        <v>367</v>
      </c>
    </row>
    <row r="2" spans="1:13" x14ac:dyDescent="0.25">
      <c r="A2" s="1" t="s">
        <v>2</v>
      </c>
      <c r="B2" s="2" t="s">
        <v>312</v>
      </c>
    </row>
    <row r="3" spans="1:13" x14ac:dyDescent="0.25">
      <c r="A3" s="1"/>
    </row>
    <row r="4" spans="1:13" ht="15" customHeight="1" x14ac:dyDescent="0.25">
      <c r="A4" s="5" t="s">
        <v>1</v>
      </c>
      <c r="B4" t="s">
        <v>160</v>
      </c>
      <c r="C4" t="s">
        <v>309</v>
      </c>
      <c r="D4" t="s">
        <v>310</v>
      </c>
      <c r="E4" t="s">
        <v>311</v>
      </c>
      <c r="F4"/>
      <c r="G4"/>
      <c r="H4"/>
      <c r="I4"/>
      <c r="J4"/>
      <c r="K4"/>
      <c r="L4"/>
      <c r="M4"/>
    </row>
    <row r="5" spans="1:13" ht="15" customHeight="1" x14ac:dyDescent="0.35">
      <c r="A5" s="4"/>
      <c r="B5" s="34" t="s">
        <v>213</v>
      </c>
      <c r="C5" s="40">
        <v>81.695992574303318</v>
      </c>
      <c r="D5"/>
      <c r="E5"/>
      <c r="F5"/>
      <c r="G5"/>
      <c r="H5"/>
      <c r="I5" t="s">
        <v>213</v>
      </c>
      <c r="J5">
        <v>5933.6221930493848</v>
      </c>
      <c r="K5"/>
      <c r="L5">
        <v>81.695992574303304</v>
      </c>
      <c r="M5">
        <v>0</v>
      </c>
    </row>
    <row r="6" spans="1:13" ht="15" customHeight="1" x14ac:dyDescent="0.35">
      <c r="A6" s="4"/>
      <c r="B6" s="34" t="s">
        <v>214</v>
      </c>
      <c r="C6" s="40">
        <v>84.906802344262175</v>
      </c>
      <c r="D6"/>
      <c r="E6"/>
      <c r="F6"/>
      <c r="G6"/>
      <c r="H6"/>
      <c r="I6" t="s">
        <v>214</v>
      </c>
      <c r="J6">
        <v>6166.8249672412758</v>
      </c>
      <c r="K6"/>
      <c r="L6">
        <v>84.906802344262161</v>
      </c>
      <c r="M6">
        <v>0</v>
      </c>
    </row>
    <row r="7" spans="1:13" ht="15" customHeight="1" x14ac:dyDescent="0.35">
      <c r="A7" s="4"/>
      <c r="B7" s="34" t="s">
        <v>215</v>
      </c>
      <c r="C7" s="40">
        <v>89.40519632128651</v>
      </c>
      <c r="D7"/>
      <c r="E7"/>
      <c r="F7"/>
      <c r="G7"/>
      <c r="H7"/>
      <c r="I7" t="s">
        <v>215</v>
      </c>
      <c r="J7">
        <v>6493.545648318438</v>
      </c>
      <c r="K7"/>
      <c r="L7">
        <v>89.405196321286482</v>
      </c>
      <c r="M7">
        <v>0</v>
      </c>
    </row>
    <row r="8" spans="1:13" ht="15" customHeight="1" x14ac:dyDescent="0.35">
      <c r="A8" s="4"/>
      <c r="B8" s="34" t="s">
        <v>216</v>
      </c>
      <c r="C8" s="40">
        <v>91.800658433712968</v>
      </c>
      <c r="D8"/>
      <c r="E8"/>
      <c r="F8"/>
      <c r="G8"/>
      <c r="H8"/>
      <c r="I8" t="s">
        <v>216</v>
      </c>
      <c r="J8">
        <v>6667.5293004538244</v>
      </c>
      <c r="K8"/>
      <c r="L8">
        <v>91.800658433712968</v>
      </c>
      <c r="M8">
        <v>0</v>
      </c>
    </row>
    <row r="9" spans="1:13" ht="15" customHeight="1" x14ac:dyDescent="0.35">
      <c r="A9" s="4"/>
      <c r="B9" s="34" t="s">
        <v>217</v>
      </c>
      <c r="C9" s="40">
        <v>96.41679822116717</v>
      </c>
      <c r="D9"/>
      <c r="E9"/>
      <c r="F9"/>
      <c r="G9"/>
      <c r="H9"/>
      <c r="I9" t="s">
        <v>217</v>
      </c>
      <c r="J9">
        <v>7002.8019206395056</v>
      </c>
      <c r="K9"/>
      <c r="L9">
        <v>96.416798221167184</v>
      </c>
      <c r="M9">
        <v>0</v>
      </c>
    </row>
    <row r="10" spans="1:13" ht="15" customHeight="1" x14ac:dyDescent="0.35">
      <c r="A10" s="4"/>
      <c r="B10" s="34" t="s">
        <v>218</v>
      </c>
      <c r="C10" s="40">
        <v>98.49357083912237</v>
      </c>
      <c r="D10"/>
      <c r="E10"/>
      <c r="F10"/>
      <c r="G10"/>
      <c r="H10"/>
      <c r="I10" t="s">
        <v>218</v>
      </c>
      <c r="J10">
        <v>7153.6389899683145</v>
      </c>
      <c r="K10"/>
      <c r="L10">
        <v>98.493570839122356</v>
      </c>
      <c r="M10">
        <v>0</v>
      </c>
    </row>
    <row r="11" spans="1:13" ht="15" customHeight="1" x14ac:dyDescent="0.35">
      <c r="A11" s="4"/>
      <c r="B11" s="34" t="s">
        <v>219</v>
      </c>
      <c r="C11" s="40">
        <v>100</v>
      </c>
      <c r="D11"/>
      <c r="E11"/>
      <c r="F11"/>
      <c r="G11"/>
      <c r="H11"/>
      <c r="I11" t="s">
        <v>219</v>
      </c>
      <c r="J11">
        <v>7263.0517190334604</v>
      </c>
      <c r="K11"/>
      <c r="L11">
        <v>100</v>
      </c>
      <c r="M11">
        <v>0</v>
      </c>
    </row>
    <row r="12" spans="1:13" ht="15" customHeight="1" x14ac:dyDescent="0.35">
      <c r="A12" s="4"/>
      <c r="B12" s="34" t="s">
        <v>220</v>
      </c>
      <c r="C12" s="40">
        <v>100.14750528718719</v>
      </c>
      <c r="D12"/>
      <c r="E12"/>
      <c r="F12"/>
      <c r="G12"/>
      <c r="H12"/>
      <c r="I12" t="s">
        <v>220</v>
      </c>
      <c r="J12">
        <v>7273.7651043301739</v>
      </c>
      <c r="K12"/>
      <c r="L12">
        <v>100.14750528718717</v>
      </c>
      <c r="M12">
        <v>0</v>
      </c>
    </row>
    <row r="13" spans="1:13" ht="15" customHeight="1" x14ac:dyDescent="0.35">
      <c r="A13" s="4"/>
      <c r="B13" s="34" t="s">
        <v>221</v>
      </c>
      <c r="C13" s="40">
        <v>96.116665260275695</v>
      </c>
      <c r="D13"/>
      <c r="E13"/>
      <c r="F13"/>
      <c r="G13"/>
      <c r="H13"/>
      <c r="I13" t="s">
        <v>221</v>
      </c>
      <c r="J13">
        <v>6981.0031084640905</v>
      </c>
      <c r="K13"/>
      <c r="L13">
        <v>96.116665260275695</v>
      </c>
      <c r="M13">
        <v>0</v>
      </c>
    </row>
    <row r="14" spans="1:13" ht="15" customHeight="1" x14ac:dyDescent="0.35">
      <c r="A14" s="4"/>
      <c r="B14" s="34" t="s">
        <v>222</v>
      </c>
      <c r="C14" s="40">
        <v>95.148792468157779</v>
      </c>
      <c r="D14"/>
      <c r="E14"/>
      <c r="F14"/>
      <c r="G14"/>
      <c r="H14"/>
      <c r="I14" t="s">
        <v>222</v>
      </c>
      <c r="J14">
        <v>6910.7060069981135</v>
      </c>
      <c r="K14"/>
      <c r="L14">
        <v>95.148792468157779</v>
      </c>
      <c r="M14">
        <v>0</v>
      </c>
    </row>
    <row r="15" spans="1:13" ht="15" customHeight="1" x14ac:dyDescent="0.35">
      <c r="A15" s="4"/>
      <c r="B15" s="34" t="s">
        <v>223</v>
      </c>
      <c r="C15" s="40">
        <v>94.492726232910968</v>
      </c>
      <c r="D15"/>
      <c r="E15"/>
      <c r="F15"/>
      <c r="G15"/>
      <c r="H15"/>
      <c r="I15" t="s">
        <v>223</v>
      </c>
      <c r="J15">
        <v>6863.0555770210203</v>
      </c>
      <c r="K15"/>
      <c r="L15">
        <v>94.49272623291094</v>
      </c>
      <c r="M15">
        <v>0</v>
      </c>
    </row>
    <row r="16" spans="1:13" ht="15" customHeight="1" x14ac:dyDescent="0.35">
      <c r="A16" s="4"/>
      <c r="B16" s="34" t="s">
        <v>224</v>
      </c>
      <c r="C16" s="40">
        <v>94.135976475960177</v>
      </c>
      <c r="D16"/>
      <c r="E16"/>
      <c r="F16"/>
      <c r="G16"/>
      <c r="H16"/>
      <c r="I16" t="s">
        <v>224</v>
      </c>
      <c r="J16">
        <v>6837.1446576661583</v>
      </c>
      <c r="K16"/>
      <c r="L16">
        <v>94.135976475960163</v>
      </c>
      <c r="M16">
        <v>0</v>
      </c>
    </row>
    <row r="17" spans="1:13" ht="15" customHeight="1" x14ac:dyDescent="0.35">
      <c r="A17" s="4"/>
      <c r="B17" s="34" t="s">
        <v>225</v>
      </c>
      <c r="C17" s="40">
        <v>94.440612090410227</v>
      </c>
      <c r="D17" s="40"/>
      <c r="E17" s="40"/>
      <c r="F17"/>
      <c r="G17"/>
      <c r="H17"/>
      <c r="I17" t="s">
        <v>225</v>
      </c>
      <c r="J17">
        <v>6859.2704998982608</v>
      </c>
      <c r="K17"/>
      <c r="L17">
        <v>94.440612090410212</v>
      </c>
      <c r="M17">
        <v>0</v>
      </c>
    </row>
    <row r="18" spans="1:13" ht="15" customHeight="1" x14ac:dyDescent="0.35">
      <c r="A18" s="4"/>
      <c r="B18" s="34" t="s">
        <v>226</v>
      </c>
      <c r="C18" s="40">
        <v>92.38113104206117</v>
      </c>
      <c r="D18" s="40"/>
      <c r="E18" s="40"/>
      <c r="F18"/>
      <c r="G18"/>
      <c r="H18"/>
      <c r="I18" t="s">
        <v>226</v>
      </c>
      <c r="J18">
        <v>6709.689326212977</v>
      </c>
      <c r="K18"/>
      <c r="L18">
        <v>92.381131042061156</v>
      </c>
      <c r="M18">
        <v>0</v>
      </c>
    </row>
    <row r="19" spans="1:13" ht="15" customHeight="1" x14ac:dyDescent="0.25">
      <c r="A19" s="4"/>
      <c r="B19" t="s">
        <v>227</v>
      </c>
      <c r="C19" s="40">
        <v>91.259849508820665</v>
      </c>
      <c r="D19" s="40"/>
      <c r="E19" s="40"/>
      <c r="F19"/>
      <c r="G19"/>
      <c r="H19"/>
      <c r="I19" t="s">
        <v>227</v>
      </c>
      <c r="J19">
        <v>6628.2500685377481</v>
      </c>
      <c r="K19"/>
      <c r="L19">
        <v>91.259849508820665</v>
      </c>
      <c r="M19">
        <v>0</v>
      </c>
    </row>
    <row r="20" spans="1:13" ht="15" customHeight="1" x14ac:dyDescent="0.35">
      <c r="A20" s="4"/>
      <c r="B20" s="34" t="s">
        <v>228</v>
      </c>
      <c r="C20" s="40">
        <v>92.215583998947977</v>
      </c>
      <c r="D20" s="40"/>
      <c r="E20" s="40"/>
      <c r="F20"/>
      <c r="G20"/>
      <c r="H20"/>
      <c r="I20" t="s">
        <v>228</v>
      </c>
      <c r="J20">
        <v>6697.6655588523354</v>
      </c>
      <c r="K20"/>
      <c r="L20">
        <v>92.215583998947977</v>
      </c>
      <c r="M20">
        <v>0</v>
      </c>
    </row>
    <row r="21" spans="1:13" ht="15" customHeight="1" x14ac:dyDescent="0.35">
      <c r="A21" s="4"/>
      <c r="B21" s="34" t="s">
        <v>229</v>
      </c>
      <c r="C21" s="40">
        <v>91.486084680217232</v>
      </c>
      <c r="D21" s="40"/>
      <c r="E21" s="40"/>
      <c r="F21"/>
      <c r="G21"/>
      <c r="H21"/>
      <c r="I21" t="s">
        <v>229</v>
      </c>
      <c r="J21">
        <v>6644.6816460429245</v>
      </c>
      <c r="K21"/>
      <c r="L21">
        <v>91.486084680217232</v>
      </c>
      <c r="M21">
        <v>0</v>
      </c>
    </row>
    <row r="22" spans="1:13" ht="15" customHeight="1" x14ac:dyDescent="0.35">
      <c r="A22" s="4"/>
      <c r="B22" s="34" t="s">
        <v>230</v>
      </c>
      <c r="C22">
        <v>93.06536711587745</v>
      </c>
      <c r="D22" s="40"/>
      <c r="E22" s="40"/>
      <c r="F22"/>
      <c r="G22"/>
      <c r="H22"/>
      <c r="I22" t="s">
        <v>230</v>
      </c>
      <c r="J22">
        <v>6758.3192377027817</v>
      </c>
      <c r="K22"/>
      <c r="L22">
        <v>93.050683089479008</v>
      </c>
      <c r="M22">
        <v>1.4684026398441574E-2</v>
      </c>
    </row>
    <row r="23" spans="1:13" ht="15" customHeight="1" x14ac:dyDescent="0.35">
      <c r="A23" s="4"/>
      <c r="B23" s="34" t="s">
        <v>231</v>
      </c>
      <c r="C23" s="40">
        <v>94.671911981887604</v>
      </c>
      <c r="D23" s="40">
        <v>94.671911981887604</v>
      </c>
      <c r="E23" s="41">
        <v>94.671911981887604</v>
      </c>
      <c r="F23"/>
      <c r="G23"/>
      <c r="H23"/>
      <c r="I23" t="s">
        <v>231</v>
      </c>
      <c r="J23">
        <v>6876.0699306423312</v>
      </c>
      <c r="K23"/>
      <c r="L23">
        <v>94.67191198188759</v>
      </c>
      <c r="M23">
        <v>0</v>
      </c>
    </row>
    <row r="24" spans="1:13" ht="18" x14ac:dyDescent="0.35">
      <c r="B24" s="34" t="s">
        <v>294</v>
      </c>
      <c r="C24" s="40">
        <v>96.124855221420745</v>
      </c>
      <c r="D24" s="40">
        <v>96.124855221420745</v>
      </c>
      <c r="E24">
        <v>95.291345352340315</v>
      </c>
      <c r="F24"/>
      <c r="G24"/>
      <c r="H24"/>
      <c r="I24" t="s">
        <v>294</v>
      </c>
      <c r="J24">
        <v>6981.5979495778229</v>
      </c>
      <c r="K24"/>
      <c r="L24">
        <v>96.124855221420717</v>
      </c>
      <c r="M24">
        <v>0</v>
      </c>
    </row>
    <row r="25" spans="1:13" ht="18" x14ac:dyDescent="0.35">
      <c r="B25" s="34" t="s">
        <v>295</v>
      </c>
      <c r="C25"/>
      <c r="D25">
        <v>100.63577137272115</v>
      </c>
      <c r="E25">
        <v>98.6291034850762</v>
      </c>
      <c r="F25"/>
      <c r="G25"/>
      <c r="H25"/>
      <c r="I25"/>
      <c r="J25"/>
      <c r="K25"/>
      <c r="L25"/>
      <c r="M25"/>
    </row>
    <row r="26" spans="1:13" ht="18" x14ac:dyDescent="0.35">
      <c r="B26" s="34" t="s">
        <v>296</v>
      </c>
      <c r="C26"/>
      <c r="D26">
        <v>103.14178960263052</v>
      </c>
      <c r="E26">
        <v>99.780661942569111</v>
      </c>
      <c r="F26"/>
      <c r="G26"/>
      <c r="H26"/>
      <c r="I26"/>
      <c r="J26"/>
      <c r="K26"/>
      <c r="L26"/>
      <c r="M26"/>
    </row>
    <row r="27" spans="1:13" x14ac:dyDescent="0.25">
      <c r="B27"/>
      <c r="C27"/>
      <c r="D27"/>
      <c r="E27"/>
      <c r="F27"/>
      <c r="G27"/>
      <c r="H27"/>
      <c r="I27"/>
      <c r="J27"/>
      <c r="K27"/>
      <c r="L27"/>
      <c r="M27"/>
    </row>
    <row r="28" spans="1:13" x14ac:dyDescent="0.25">
      <c r="B28"/>
      <c r="C28"/>
      <c r="D28">
        <v>1.0729981269157336</v>
      </c>
      <c r="E28">
        <v>1.0471114829329937</v>
      </c>
      <c r="F28"/>
      <c r="G28"/>
      <c r="H28"/>
      <c r="I28"/>
      <c r="J28"/>
      <c r="K28"/>
      <c r="L28"/>
      <c r="M28"/>
    </row>
    <row r="29" spans="1:13" x14ac:dyDescent="0.25">
      <c r="B29"/>
      <c r="C29"/>
      <c r="D29"/>
      <c r="E29"/>
      <c r="F29"/>
      <c r="G29"/>
      <c r="H29"/>
      <c r="I29"/>
      <c r="J29"/>
      <c r="K29"/>
      <c r="L29"/>
      <c r="M29"/>
    </row>
    <row r="30" spans="1:13" x14ac:dyDescent="0.25">
      <c r="B30"/>
      <c r="C30"/>
      <c r="D30"/>
      <c r="E30"/>
      <c r="F30"/>
      <c r="G30"/>
      <c r="H30"/>
      <c r="I30"/>
      <c r="J30"/>
      <c r="K30"/>
      <c r="L30"/>
      <c r="M30"/>
    </row>
    <row r="31" spans="1:13" x14ac:dyDescent="0.25">
      <c r="B31"/>
      <c r="C31"/>
      <c r="D31"/>
      <c r="E31" s="23">
        <v>1.0906649059400122</v>
      </c>
      <c r="F31"/>
      <c r="G31"/>
      <c r="H31"/>
      <c r="I31"/>
      <c r="J31"/>
      <c r="K31"/>
      <c r="L31"/>
      <c r="M31"/>
    </row>
  </sheetData>
  <pageMargins left="0.7" right="0.7" top="0.75" bottom="0.75" header="0.3" footer="0.3"/>
  <pageSetup paperSize="9" orientation="portrait"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EBF97-7C14-42E7-8191-BF05D715EA97}">
  <dimension ref="A1:M57"/>
  <sheetViews>
    <sheetView workbookViewId="0">
      <selection activeCell="B4" sqref="B4:M57"/>
    </sheetView>
  </sheetViews>
  <sheetFormatPr defaultRowHeight="15" x14ac:dyDescent="0.25"/>
  <cols>
    <col min="1" max="1" width="18.42578125" style="2" customWidth="1"/>
    <col min="2" max="16384" width="9.140625" style="2"/>
  </cols>
  <sheetData>
    <row r="1" spans="1:13" x14ac:dyDescent="0.25">
      <c r="A1" s="1" t="s">
        <v>0</v>
      </c>
      <c r="B1" s="2" t="s">
        <v>368</v>
      </c>
    </row>
    <row r="2" spans="1:13" x14ac:dyDescent="0.25">
      <c r="A2" s="1" t="s">
        <v>2</v>
      </c>
      <c r="B2" s="2" t="s">
        <v>313</v>
      </c>
    </row>
    <row r="3" spans="1:13" x14ac:dyDescent="0.25">
      <c r="A3" s="1"/>
    </row>
    <row r="4" spans="1:13" ht="15" customHeight="1" x14ac:dyDescent="0.25">
      <c r="A4" s="5" t="s">
        <v>1</v>
      </c>
      <c r="B4" s="12"/>
      <c r="C4" t="s">
        <v>314</v>
      </c>
      <c r="D4" t="s">
        <v>315</v>
      </c>
      <c r="E4" s="12"/>
      <c r="F4"/>
      <c r="G4"/>
      <c r="H4"/>
      <c r="I4"/>
      <c r="J4"/>
      <c r="K4"/>
      <c r="L4"/>
      <c r="M4" t="e">
        <v>#VALUE!</v>
      </c>
    </row>
    <row r="5" spans="1:13" ht="15" customHeight="1" x14ac:dyDescent="0.25">
      <c r="A5" s="4"/>
      <c r="B5" t="s">
        <v>188</v>
      </c>
      <c r="C5">
        <v>2129.9960000000001</v>
      </c>
      <c r="D5">
        <v>3313.6619999999998</v>
      </c>
      <c r="E5"/>
      <c r="F5"/>
      <c r="G5" s="19"/>
      <c r="H5" s="19"/>
      <c r="I5" s="19"/>
      <c r="J5"/>
      <c r="K5"/>
      <c r="L5"/>
      <c r="M5">
        <v>1.5557127806812781</v>
      </c>
    </row>
    <row r="6" spans="1:13" ht="15" customHeight="1" x14ac:dyDescent="0.25">
      <c r="A6" s="4"/>
      <c r="B6" t="s">
        <v>189</v>
      </c>
      <c r="C6">
        <v>2112.8870000000002</v>
      </c>
      <c r="D6">
        <v>3248.6709999999998</v>
      </c>
      <c r="E6"/>
      <c r="F6"/>
      <c r="G6" s="19"/>
      <c r="H6" s="19"/>
      <c r="I6" s="19"/>
      <c r="J6"/>
      <c r="K6"/>
      <c r="L6"/>
      <c r="M6">
        <v>1.5375507540157138</v>
      </c>
    </row>
    <row r="7" spans="1:13" ht="15" customHeight="1" x14ac:dyDescent="0.25">
      <c r="A7" s="4"/>
      <c r="B7" t="s">
        <v>190</v>
      </c>
      <c r="C7">
        <v>2071.6680000000001</v>
      </c>
      <c r="D7">
        <v>3075.049</v>
      </c>
      <c r="E7"/>
      <c r="F7"/>
      <c r="G7" s="19"/>
      <c r="H7" s="19"/>
      <c r="I7" s="19"/>
      <c r="J7"/>
      <c r="K7"/>
      <c r="L7"/>
      <c r="M7">
        <v>1.4843348451585872</v>
      </c>
    </row>
    <row r="8" spans="1:13" ht="15" customHeight="1" x14ac:dyDescent="0.25">
      <c r="A8" s="4"/>
      <c r="B8" t="s">
        <v>191</v>
      </c>
      <c r="C8">
        <v>2104.915</v>
      </c>
      <c r="D8">
        <v>3120.6460000000002</v>
      </c>
      <c r="E8"/>
      <c r="F8"/>
      <c r="G8" s="19"/>
      <c r="H8" s="19"/>
      <c r="I8" s="19"/>
      <c r="J8"/>
      <c r="K8"/>
      <c r="L8"/>
      <c r="M8">
        <v>1.482552027041472</v>
      </c>
    </row>
    <row r="9" spans="1:13" ht="15" customHeight="1" x14ac:dyDescent="0.25">
      <c r="A9" s="4"/>
      <c r="B9" t="s">
        <v>192</v>
      </c>
      <c r="C9">
        <v>2149.0920000000001</v>
      </c>
      <c r="D9">
        <v>3160.59</v>
      </c>
      <c r="E9"/>
      <c r="F9"/>
      <c r="G9" s="19"/>
      <c r="H9" s="19"/>
      <c r="I9" s="19"/>
      <c r="J9"/>
      <c r="K9"/>
      <c r="L9"/>
      <c r="M9">
        <v>1.4706629590543354</v>
      </c>
    </row>
    <row r="10" spans="1:13" ht="15" customHeight="1" x14ac:dyDescent="0.25">
      <c r="A10" s="4"/>
      <c r="B10" t="s">
        <v>193</v>
      </c>
      <c r="C10">
        <v>2166.2179999999998</v>
      </c>
      <c r="D10">
        <v>3241.2280000000001</v>
      </c>
      <c r="E10"/>
      <c r="F10"/>
      <c r="G10" s="19"/>
      <c r="H10" s="19"/>
      <c r="I10" s="19"/>
      <c r="J10"/>
      <c r="K10"/>
      <c r="L10"/>
      <c r="M10">
        <v>1.4962612257861398</v>
      </c>
    </row>
    <row r="11" spans="1:13" ht="15" customHeight="1" x14ac:dyDescent="0.25">
      <c r="A11" s="4"/>
      <c r="B11" t="s">
        <v>194</v>
      </c>
      <c r="C11">
        <v>2129.7359999999999</v>
      </c>
      <c r="D11">
        <v>3273.6979999999999</v>
      </c>
      <c r="E11"/>
      <c r="F11"/>
      <c r="G11" s="19"/>
      <c r="H11" s="19"/>
      <c r="I11" s="19"/>
      <c r="J11"/>
      <c r="K11"/>
      <c r="L11"/>
      <c r="M11">
        <v>1.537137936345162</v>
      </c>
    </row>
    <row r="12" spans="1:13" ht="15" customHeight="1" x14ac:dyDescent="0.25">
      <c r="A12" s="4"/>
      <c r="B12" t="s">
        <v>195</v>
      </c>
      <c r="C12">
        <v>2206.5949999999998</v>
      </c>
      <c r="D12">
        <v>3397.7890000000002</v>
      </c>
      <c r="E12"/>
      <c r="F12"/>
      <c r="G12" s="19"/>
      <c r="H12" s="19"/>
      <c r="I12" s="19"/>
      <c r="J12"/>
      <c r="K12"/>
      <c r="L12"/>
      <c r="M12">
        <v>1.539833544442909</v>
      </c>
    </row>
    <row r="13" spans="1:13" ht="15" customHeight="1" x14ac:dyDescent="0.25">
      <c r="A13" s="4"/>
      <c r="B13" t="s">
        <v>196</v>
      </c>
      <c r="C13">
        <v>2294.7910000000002</v>
      </c>
      <c r="D13">
        <v>3640.56</v>
      </c>
      <c r="E13"/>
      <c r="F13"/>
      <c r="G13" s="19"/>
      <c r="H13" s="19"/>
      <c r="I13" s="19"/>
      <c r="J13"/>
      <c r="K13"/>
      <c r="L13"/>
      <c r="M13">
        <v>1.586445127246882</v>
      </c>
    </row>
    <row r="14" spans="1:13" ht="15" customHeight="1" x14ac:dyDescent="0.25">
      <c r="A14" s="4"/>
      <c r="B14" t="s">
        <v>197</v>
      </c>
      <c r="C14">
        <v>2358.6909999999998</v>
      </c>
      <c r="D14">
        <v>3902.99</v>
      </c>
      <c r="E14"/>
      <c r="F14"/>
      <c r="G14" s="19"/>
      <c r="H14" s="19"/>
      <c r="I14" s="19"/>
      <c r="J14"/>
      <c r="K14"/>
      <c r="L14"/>
      <c r="M14">
        <v>1.6547271346691874</v>
      </c>
    </row>
    <row r="15" spans="1:13" ht="15" customHeight="1" x14ac:dyDescent="0.25">
      <c r="A15" s="4"/>
      <c r="B15" t="s">
        <v>198</v>
      </c>
      <c r="C15">
        <v>2413.143</v>
      </c>
      <c r="D15">
        <v>4043.0729999999999</v>
      </c>
      <c r="E15"/>
      <c r="F15"/>
      <c r="G15" s="19"/>
      <c r="H15" s="19"/>
      <c r="I15" s="19"/>
      <c r="J15"/>
      <c r="K15"/>
      <c r="L15"/>
      <c r="M15">
        <v>1.6754386292068062</v>
      </c>
    </row>
    <row r="16" spans="1:13" ht="15" customHeight="1" x14ac:dyDescent="0.25">
      <c r="A16" s="4"/>
      <c r="B16" t="s">
        <v>199</v>
      </c>
      <c r="C16">
        <v>2420.3310000000001</v>
      </c>
      <c r="D16">
        <v>4052.1219999999998</v>
      </c>
      <c r="E16"/>
      <c r="F16"/>
      <c r="G16" s="19"/>
      <c r="H16" s="19"/>
      <c r="I16" s="19"/>
      <c r="J16"/>
      <c r="K16"/>
      <c r="L16"/>
      <c r="M16">
        <v>1.6742015864772213</v>
      </c>
    </row>
    <row r="17" spans="1:13" ht="15" customHeight="1" x14ac:dyDescent="0.35">
      <c r="A17" s="4"/>
      <c r="B17" s="34" t="s">
        <v>200</v>
      </c>
      <c r="C17">
        <v>2406.4549999999999</v>
      </c>
      <c r="D17">
        <v>3989.261</v>
      </c>
      <c r="E17"/>
      <c r="F17"/>
      <c r="G17" s="19"/>
      <c r="H17" s="19"/>
      <c r="I17" s="19"/>
      <c r="J17"/>
      <c r="K17"/>
      <c r="L17"/>
      <c r="M17">
        <v>1.6577334710185729</v>
      </c>
    </row>
    <row r="18" spans="1:13" ht="15" customHeight="1" x14ac:dyDescent="0.35">
      <c r="A18" s="4"/>
      <c r="B18" s="34" t="s">
        <v>201</v>
      </c>
      <c r="C18">
        <v>2522.2179999999998</v>
      </c>
      <c r="D18">
        <v>3979.902</v>
      </c>
      <c r="E18"/>
      <c r="F18"/>
      <c r="G18" s="19"/>
      <c r="H18" s="19"/>
      <c r="I18" s="19"/>
      <c r="J18"/>
      <c r="K18"/>
      <c r="L18"/>
      <c r="M18">
        <v>1.5779373551374227</v>
      </c>
    </row>
    <row r="19" spans="1:13" ht="15" customHeight="1" x14ac:dyDescent="0.35">
      <c r="A19" s="4"/>
      <c r="B19" s="34" t="s">
        <v>202</v>
      </c>
      <c r="C19">
        <v>2622.027</v>
      </c>
      <c r="D19">
        <v>4083.2649999999999</v>
      </c>
      <c r="E19"/>
      <c r="F19"/>
      <c r="G19" s="19"/>
      <c r="H19" s="19"/>
      <c r="I19" s="19"/>
      <c r="J19"/>
      <c r="K19"/>
      <c r="L19"/>
      <c r="M19">
        <v>1.5572932696726616</v>
      </c>
    </row>
    <row r="20" spans="1:13" ht="15" customHeight="1" x14ac:dyDescent="0.35">
      <c r="A20" s="4"/>
      <c r="B20" s="34" t="s">
        <v>203</v>
      </c>
      <c r="C20">
        <v>2606.0949999999998</v>
      </c>
      <c r="D20">
        <v>4057.6709999999998</v>
      </c>
      <c r="E20"/>
      <c r="F20"/>
      <c r="G20" s="19"/>
      <c r="H20" s="19"/>
      <c r="I20" s="19"/>
      <c r="J20"/>
      <c r="K20"/>
      <c r="L20"/>
      <c r="M20">
        <v>1.5569927420143932</v>
      </c>
    </row>
    <row r="21" spans="1:13" ht="15" customHeight="1" x14ac:dyDescent="0.35">
      <c r="A21" s="4"/>
      <c r="B21" s="34" t="s">
        <v>204</v>
      </c>
      <c r="C21">
        <v>2677.2860000000001</v>
      </c>
      <c r="D21">
        <v>3937.4720000000002</v>
      </c>
      <c r="E21"/>
      <c r="F21"/>
      <c r="G21" s="19"/>
      <c r="H21" s="19"/>
      <c r="I21" s="19"/>
      <c r="J21"/>
      <c r="K21"/>
      <c r="L21"/>
      <c r="M21">
        <v>1.4706953235478017</v>
      </c>
    </row>
    <row r="22" spans="1:13" ht="15" customHeight="1" x14ac:dyDescent="0.35">
      <c r="A22" s="4"/>
      <c r="B22" s="34" t="s">
        <v>205</v>
      </c>
      <c r="C22">
        <v>2650.6390000000001</v>
      </c>
      <c r="D22">
        <v>3773.3739999999998</v>
      </c>
      <c r="E22"/>
      <c r="F22"/>
      <c r="G22" s="19"/>
      <c r="H22" s="19"/>
      <c r="I22" s="19"/>
      <c r="J22" s="23">
        <v>-6.8790623776875393E-2</v>
      </c>
      <c r="K22"/>
      <c r="L22"/>
      <c r="M22">
        <v>1.4235714482432349</v>
      </c>
    </row>
    <row r="23" spans="1:13" ht="15" customHeight="1" x14ac:dyDescent="0.35">
      <c r="A23" s="4"/>
      <c r="B23" s="34" t="s">
        <v>206</v>
      </c>
      <c r="C23">
        <v>2602.886</v>
      </c>
      <c r="D23">
        <v>3786.1869999999999</v>
      </c>
      <c r="E23"/>
      <c r="F23"/>
      <c r="G23" s="19"/>
      <c r="H23" s="19"/>
      <c r="I23" s="19"/>
      <c r="J23"/>
      <c r="K23"/>
      <c r="L23"/>
      <c r="M23">
        <v>1.4546111508533219</v>
      </c>
    </row>
    <row r="24" spans="1:13" ht="18" x14ac:dyDescent="0.35">
      <c r="B24" s="34" t="s">
        <v>207</v>
      </c>
      <c r="C24">
        <v>2614.4180000000001</v>
      </c>
      <c r="D24">
        <v>3826.5509999999999</v>
      </c>
      <c r="E24"/>
      <c r="F24"/>
      <c r="G24" s="19"/>
      <c r="H24" s="19"/>
      <c r="I24" s="19"/>
      <c r="J24"/>
      <c r="K24"/>
      <c r="L24"/>
      <c r="M24">
        <v>1.4636339713083371</v>
      </c>
    </row>
    <row r="25" spans="1:13" ht="18" x14ac:dyDescent="0.35">
      <c r="B25" s="34" t="s">
        <v>208</v>
      </c>
      <c r="C25">
        <v>2781.9949999999999</v>
      </c>
      <c r="D25">
        <v>3879.279</v>
      </c>
      <c r="E25"/>
      <c r="F25"/>
      <c r="G25" s="19"/>
      <c r="H25" s="19"/>
      <c r="I25" s="19"/>
      <c r="J25"/>
      <c r="K25"/>
      <c r="L25"/>
      <c r="M25">
        <v>1.3944234263541093</v>
      </c>
    </row>
    <row r="26" spans="1:13" ht="18" x14ac:dyDescent="0.35">
      <c r="B26" s="34" t="s">
        <v>209</v>
      </c>
      <c r="C26">
        <v>3062.9459999999999</v>
      </c>
      <c r="D26">
        <v>4077.5929999999998</v>
      </c>
      <c r="E26"/>
      <c r="F26"/>
      <c r="G26" s="41"/>
      <c r="H26" s="41"/>
      <c r="I26" s="42">
        <v>1.873951852863831E-2</v>
      </c>
      <c r="J26" s="42">
        <v>1.1427848293152465E-2</v>
      </c>
      <c r="K26">
        <v>1.2655070732061027</v>
      </c>
      <c r="L26"/>
      <c r="M26">
        <v>1.3312650631124414</v>
      </c>
    </row>
    <row r="27" spans="1:13" x14ac:dyDescent="0.25">
      <c r="B27" s="43" t="s">
        <v>210</v>
      </c>
      <c r="C27">
        <v>3398.87</v>
      </c>
      <c r="D27">
        <v>4411.9780000000001</v>
      </c>
      <c r="E27"/>
      <c r="F27"/>
      <c r="G27" s="19"/>
      <c r="H27" s="19"/>
      <c r="I27" s="19"/>
      <c r="J27"/>
      <c r="K27"/>
      <c r="L27"/>
      <c r="M27">
        <v>1.2980720062844417</v>
      </c>
    </row>
    <row r="28" spans="1:13" x14ac:dyDescent="0.25">
      <c r="B28" s="43" t="s">
        <v>211</v>
      </c>
      <c r="C28">
        <v>3728.5120000000002</v>
      </c>
      <c r="D28">
        <v>4762.4930000000004</v>
      </c>
      <c r="E28"/>
      <c r="F28"/>
      <c r="G28" s="19"/>
      <c r="H28" s="19"/>
      <c r="I28" s="19"/>
      <c r="J28"/>
      <c r="K28"/>
      <c r="L28"/>
      <c r="M28">
        <v>1.2773173319544098</v>
      </c>
    </row>
    <row r="29" spans="1:13" x14ac:dyDescent="0.25">
      <c r="B29" s="43" t="s">
        <v>212</v>
      </c>
      <c r="C29">
        <v>4217.9880000000003</v>
      </c>
      <c r="D29">
        <v>5426.2860000000001</v>
      </c>
      <c r="E29"/>
      <c r="F29"/>
      <c r="G29" s="19"/>
      <c r="H29" s="19"/>
      <c r="I29" s="19"/>
      <c r="J29"/>
      <c r="K29"/>
      <c r="L29"/>
      <c r="M29">
        <v>1.2864631193829854</v>
      </c>
    </row>
    <row r="30" spans="1:13" x14ac:dyDescent="0.25">
      <c r="B30" s="43" t="s">
        <v>213</v>
      </c>
      <c r="C30">
        <v>4491.018</v>
      </c>
      <c r="D30">
        <v>5829.2510000000002</v>
      </c>
      <c r="E30"/>
      <c r="F30"/>
      <c r="G30" s="19"/>
      <c r="H30" s="19"/>
      <c r="I30" s="19"/>
      <c r="J30"/>
      <c r="K30"/>
      <c r="L30"/>
      <c r="M30">
        <v>1.2979798789494943</v>
      </c>
    </row>
    <row r="31" spans="1:13" x14ac:dyDescent="0.25">
      <c r="B31" s="43" t="s">
        <v>214</v>
      </c>
      <c r="C31">
        <v>4608.3010000000004</v>
      </c>
      <c r="D31">
        <v>6076.8320000000003</v>
      </c>
      <c r="E31"/>
      <c r="F31"/>
      <c r="G31" s="19"/>
      <c r="H31" s="19"/>
      <c r="I31" s="19"/>
      <c r="J31"/>
      <c r="K31"/>
      <c r="L31"/>
      <c r="M31">
        <v>1.3186708073105466</v>
      </c>
    </row>
    <row r="32" spans="1:13" x14ac:dyDescent="0.25">
      <c r="B32" s="43" t="s">
        <v>215</v>
      </c>
      <c r="C32">
        <v>4867.2529999999997</v>
      </c>
      <c r="D32">
        <v>6376.201</v>
      </c>
      <c r="E32"/>
      <c r="F32"/>
      <c r="G32" s="19"/>
      <c r="H32" s="19"/>
      <c r="I32" s="19"/>
      <c r="J32"/>
      <c r="K32"/>
      <c r="L32"/>
      <c r="M32">
        <v>1.3100204571243781</v>
      </c>
    </row>
    <row r="33" spans="2:13" x14ac:dyDescent="0.25">
      <c r="B33" s="43" t="s">
        <v>216</v>
      </c>
      <c r="C33">
        <v>5008.5940000000001</v>
      </c>
      <c r="D33">
        <v>6551.42</v>
      </c>
      <c r="E33"/>
      <c r="F33"/>
      <c r="G33" s="19"/>
      <c r="H33" s="19"/>
      <c r="I33" s="19"/>
      <c r="J33"/>
      <c r="K33"/>
      <c r="L33"/>
      <c r="M33">
        <v>1.3080357481560694</v>
      </c>
    </row>
    <row r="34" spans="2:13" x14ac:dyDescent="0.25">
      <c r="B34" s="43" t="s">
        <v>217</v>
      </c>
      <c r="C34">
        <v>5204.1130000000003</v>
      </c>
      <c r="D34">
        <v>6833.3360000000002</v>
      </c>
      <c r="E34"/>
      <c r="F34"/>
      <c r="G34" s="19"/>
      <c r="H34" s="19"/>
      <c r="I34" s="19"/>
      <c r="J34"/>
      <c r="K34"/>
      <c r="L34"/>
      <c r="M34">
        <v>1.3130644934112692</v>
      </c>
    </row>
    <row r="35" spans="2:13" x14ac:dyDescent="0.25">
      <c r="B35" s="43" t="s">
        <v>218</v>
      </c>
      <c r="C35">
        <v>5310.1940000000004</v>
      </c>
      <c r="D35">
        <v>6998.7560000000003</v>
      </c>
      <c r="E35"/>
      <c r="F35"/>
      <c r="G35" s="19"/>
      <c r="H35" s="19"/>
      <c r="I35" s="19"/>
      <c r="J35"/>
      <c r="K35"/>
      <c r="L35"/>
      <c r="M35">
        <v>1.3179849926386871</v>
      </c>
    </row>
    <row r="36" spans="2:13" x14ac:dyDescent="0.25">
      <c r="B36" s="43" t="s">
        <v>219</v>
      </c>
      <c r="C36">
        <v>5409.4250000000002</v>
      </c>
      <c r="D36">
        <v>7126.8620000000001</v>
      </c>
      <c r="E36"/>
      <c r="F36"/>
      <c r="G36" s="19"/>
      <c r="H36" s="19"/>
      <c r="I36" s="42">
        <v>1.0585251384777596</v>
      </c>
      <c r="J36" s="42">
        <v>1.0574246920383732</v>
      </c>
      <c r="K36"/>
      <c r="L36"/>
      <c r="M36">
        <v>1.3174897516834043</v>
      </c>
    </row>
    <row r="37" spans="2:13" x14ac:dyDescent="0.25">
      <c r="B37" s="43" t="s">
        <v>220</v>
      </c>
      <c r="C37">
        <v>5398.8482999999997</v>
      </c>
      <c r="D37">
        <v>7036.4237999999996</v>
      </c>
      <c r="E37"/>
      <c r="F37"/>
      <c r="G37" s="19"/>
      <c r="H37" s="19"/>
      <c r="I37" s="19"/>
      <c r="J37" s="12"/>
      <c r="K37" s="12"/>
      <c r="L37"/>
      <c r="M37">
        <v>1.3033194135126931</v>
      </c>
    </row>
    <row r="38" spans="2:13" x14ac:dyDescent="0.25">
      <c r="B38" s="43" t="s">
        <v>221</v>
      </c>
      <c r="C38">
        <v>5414.3194999999996</v>
      </c>
      <c r="D38">
        <v>7334.3344999999999</v>
      </c>
      <c r="E38"/>
      <c r="F38"/>
      <c r="G38" s="19"/>
      <c r="H38" s="19"/>
      <c r="I38" s="19"/>
      <c r="J38"/>
      <c r="K38"/>
      <c r="L38"/>
      <c r="M38">
        <v>1.3546179718429989</v>
      </c>
    </row>
    <row r="39" spans="2:13" x14ac:dyDescent="0.25">
      <c r="B39" s="43" t="s">
        <v>222</v>
      </c>
      <c r="C39">
        <v>5446.174</v>
      </c>
      <c r="D39">
        <v>7255.2327999999998</v>
      </c>
      <c r="E39"/>
      <c r="F39"/>
      <c r="G39" s="19"/>
      <c r="H39" s="19"/>
      <c r="I39" s="19"/>
      <c r="J39"/>
      <c r="K39"/>
      <c r="L39"/>
      <c r="M39">
        <v>1.332170584340493</v>
      </c>
    </row>
    <row r="40" spans="2:13" x14ac:dyDescent="0.25">
      <c r="B40" s="43" t="s">
        <v>223</v>
      </c>
      <c r="C40">
        <v>5551.0482000000002</v>
      </c>
      <c r="D40">
        <v>7292.0573999999997</v>
      </c>
      <c r="E40"/>
      <c r="F40"/>
      <c r="G40" s="19"/>
      <c r="H40" s="19"/>
      <c r="I40" s="19"/>
      <c r="J40"/>
      <c r="K40"/>
      <c r="L40"/>
      <c r="M40">
        <v>1.3136361165085901</v>
      </c>
    </row>
    <row r="41" spans="2:13" x14ac:dyDescent="0.25">
      <c r="B41" s="43" t="s">
        <v>224</v>
      </c>
      <c r="C41">
        <v>5675.2565000000004</v>
      </c>
      <c r="D41">
        <v>7252.1124</v>
      </c>
      <c r="E41"/>
      <c r="F41"/>
      <c r="G41" s="19"/>
      <c r="H41" s="19"/>
      <c r="I41" s="19"/>
      <c r="J41"/>
      <c r="K41"/>
      <c r="L41"/>
      <c r="M41">
        <v>1.2778475122666262</v>
      </c>
    </row>
    <row r="42" spans="2:13" x14ac:dyDescent="0.25">
      <c r="B42" s="43" t="s">
        <v>225</v>
      </c>
      <c r="C42">
        <v>5820.7242999999999</v>
      </c>
      <c r="D42">
        <v>7188.1562000000004</v>
      </c>
      <c r="E42"/>
      <c r="F42"/>
      <c r="G42" s="19"/>
      <c r="H42" s="19"/>
      <c r="I42" s="42"/>
      <c r="J42" s="42"/>
      <c r="K42"/>
      <c r="L42"/>
      <c r="M42">
        <v>1.2349246982888367</v>
      </c>
    </row>
    <row r="43" spans="2:13" x14ac:dyDescent="0.25">
      <c r="B43" s="43" t="s">
        <v>226</v>
      </c>
      <c r="C43">
        <v>5770.4138999999996</v>
      </c>
      <c r="D43">
        <v>6969.0698000000002</v>
      </c>
      <c r="E43"/>
      <c r="F43"/>
      <c r="G43" s="19"/>
      <c r="H43" s="19"/>
      <c r="I43" s="19"/>
      <c r="J43"/>
      <c r="K43" s="35">
        <v>1.0305217716688637</v>
      </c>
      <c r="L43" s="35">
        <v>1.0250114441159142</v>
      </c>
      <c r="M43">
        <v>1.2077244233728193</v>
      </c>
    </row>
    <row r="44" spans="2:13" x14ac:dyDescent="0.25">
      <c r="B44" s="43" t="s">
        <v>227</v>
      </c>
      <c r="C44">
        <v>5688.4232000000002</v>
      </c>
      <c r="D44">
        <v>6755.3159999999998</v>
      </c>
      <c r="E44"/>
      <c r="F44"/>
      <c r="G44" s="19"/>
      <c r="H44" s="19"/>
      <c r="I44" s="19"/>
      <c r="J44"/>
      <c r="K44"/>
      <c r="L44"/>
      <c r="M44">
        <v>1.1875551031435214</v>
      </c>
    </row>
    <row r="45" spans="2:13" x14ac:dyDescent="0.25">
      <c r="B45" s="43" t="s">
        <v>228</v>
      </c>
      <c r="C45">
        <v>5701.8028999999997</v>
      </c>
      <c r="D45">
        <v>6595.0038000000004</v>
      </c>
      <c r="E45"/>
      <c r="F45"/>
      <c r="G45">
        <v>5351.9822000000004</v>
      </c>
      <c r="H45">
        <v>6190.3828000000003</v>
      </c>
      <c r="I45" s="19"/>
      <c r="J45"/>
      <c r="K45"/>
      <c r="L45"/>
      <c r="M45">
        <v>1.1566523634129831</v>
      </c>
    </row>
    <row r="46" spans="2:13" x14ac:dyDescent="0.25">
      <c r="B46" t="s">
        <v>229</v>
      </c>
      <c r="C46">
        <v>5771.3239000000003</v>
      </c>
      <c r="D46">
        <v>6551.4943999999996</v>
      </c>
      <c r="E46">
        <v>5771.3239000000003</v>
      </c>
      <c r="F46">
        <v>6551.4943999999996</v>
      </c>
      <c r="G46">
        <v>5394.108241407027</v>
      </c>
      <c r="H46">
        <v>6123.2865093426353</v>
      </c>
      <c r="I46" s="42">
        <v>1.0669015468372332</v>
      </c>
      <c r="J46" s="42">
        <v>0.91926775065940658</v>
      </c>
      <c r="K46"/>
      <c r="L46"/>
      <c r="M46">
        <v>1.1351805085831346</v>
      </c>
    </row>
    <row r="47" spans="2:13" x14ac:dyDescent="0.25">
      <c r="B47" s="44" t="s">
        <v>230</v>
      </c>
      <c r="C47">
        <v>5549.9925999999996</v>
      </c>
      <c r="D47">
        <v>6242.5987999999998</v>
      </c>
      <c r="E47">
        <v>5870.9516247806059</v>
      </c>
      <c r="F47">
        <v>6664.5898512854283</v>
      </c>
      <c r="G47">
        <v>5534.2876738542354</v>
      </c>
      <c r="H47">
        <v>6282.4154680465499</v>
      </c>
      <c r="I47" s="39">
        <v>0.96164982180258485</v>
      </c>
      <c r="J47" s="39">
        <v>0.95285112355434509</v>
      </c>
      <c r="K47"/>
      <c r="L47"/>
      <c r="M47"/>
    </row>
    <row r="48" spans="2:13" x14ac:dyDescent="0.25">
      <c r="B48" s="44" t="s">
        <v>231</v>
      </c>
      <c r="C48"/>
      <c r="D48"/>
      <c r="E48">
        <v>5972.2991774060783</v>
      </c>
      <c r="F48">
        <v>6779.6376176184685</v>
      </c>
      <c r="G48">
        <v>5677.9266751728073</v>
      </c>
      <c r="H48">
        <v>6445.4716618837056</v>
      </c>
      <c r="I48"/>
      <c r="J48"/>
      <c r="K48"/>
      <c r="L48"/>
      <c r="M48"/>
    </row>
    <row r="49" spans="2:13" x14ac:dyDescent="0.25">
      <c r="B49" s="44" t="s">
        <v>294</v>
      </c>
      <c r="C49"/>
      <c r="D49"/>
      <c r="E49">
        <v>6063.9568986100367</v>
      </c>
      <c r="F49">
        <v>6883.6856761903491</v>
      </c>
      <c r="G49">
        <v>5825.6364243445587</v>
      </c>
      <c r="H49">
        <v>6613.1488893184014</v>
      </c>
      <c r="I49"/>
      <c r="J49"/>
      <c r="K49"/>
      <c r="L49"/>
      <c r="M49"/>
    </row>
    <row r="50" spans="2:13" x14ac:dyDescent="0.25">
      <c r="B50" s="44" t="s">
        <v>295</v>
      </c>
      <c r="C50"/>
      <c r="D50"/>
      <c r="E50">
        <v>6348.5243088986708</v>
      </c>
      <c r="F50">
        <v>7206.7210537279861</v>
      </c>
      <c r="G50" s="23">
        <v>1.0799999116860455</v>
      </c>
      <c r="H50" s="23">
        <v>1.0799999116860457</v>
      </c>
      <c r="I50"/>
      <c r="J50"/>
      <c r="K50"/>
      <c r="L50"/>
      <c r="M50"/>
    </row>
    <row r="51" spans="2:13" x14ac:dyDescent="0.25">
      <c r="B51" s="44" t="s">
        <v>296</v>
      </c>
      <c r="C51"/>
      <c r="D51"/>
      <c r="E51">
        <v>6506.6143939063104</v>
      </c>
      <c r="F51">
        <v>7386.1818368289096</v>
      </c>
      <c r="G51"/>
      <c r="H51"/>
      <c r="I51"/>
      <c r="J51"/>
      <c r="K51"/>
      <c r="L51"/>
      <c r="M51"/>
    </row>
    <row r="52" spans="2:13" x14ac:dyDescent="0.25">
      <c r="B52"/>
      <c r="C52"/>
      <c r="D52"/>
      <c r="E52">
        <v>1.1274041288700345</v>
      </c>
      <c r="F52">
        <v>1.1274041288700347</v>
      </c>
      <c r="G52"/>
      <c r="H52"/>
      <c r="I52"/>
      <c r="J52"/>
      <c r="K52"/>
      <c r="L52"/>
      <c r="M52"/>
    </row>
    <row r="53" spans="2:13" x14ac:dyDescent="0.25">
      <c r="B53" s="45" t="s">
        <v>316</v>
      </c>
      <c r="C53" s="45">
        <v>5754</v>
      </c>
      <c r="D53" s="45"/>
      <c r="E53"/>
      <c r="F53"/>
      <c r="G53"/>
      <c r="H53"/>
      <c r="I53"/>
      <c r="J53"/>
      <c r="K53"/>
      <c r="L53"/>
      <c r="M53"/>
    </row>
    <row r="54" spans="2:13" x14ac:dyDescent="0.25">
      <c r="B54" s="45" t="s">
        <v>317</v>
      </c>
      <c r="C54" s="45">
        <v>1.0121928101022224</v>
      </c>
      <c r="D54" s="45">
        <v>0.99340267248974123</v>
      </c>
      <c r="E54">
        <v>1.0507046569696143</v>
      </c>
      <c r="F54">
        <v>1.0166236744718786</v>
      </c>
      <c r="G54"/>
      <c r="H54"/>
      <c r="I54"/>
      <c r="J54"/>
      <c r="K54"/>
      <c r="L54"/>
      <c r="M54"/>
    </row>
    <row r="55" spans="2:13" x14ac:dyDescent="0.25">
      <c r="B55" s="46" t="s">
        <v>318</v>
      </c>
      <c r="C55" s="45">
        <v>5824.1574293281874</v>
      </c>
      <c r="D55" s="45"/>
      <c r="E55"/>
      <c r="F55"/>
      <c r="G55"/>
      <c r="H55"/>
      <c r="I55"/>
      <c r="J55"/>
      <c r="K55"/>
      <c r="L55"/>
      <c r="M55"/>
    </row>
    <row r="56" spans="2:13" x14ac:dyDescent="0.25">
      <c r="B56" s="45" t="s">
        <v>319</v>
      </c>
      <c r="C56" s="45">
        <v>6854</v>
      </c>
      <c r="D56" s="45"/>
      <c r="E56"/>
      <c r="F56"/>
      <c r="G56"/>
      <c r="H56"/>
      <c r="I56"/>
      <c r="J56"/>
      <c r="K56"/>
      <c r="L56"/>
      <c r="M56"/>
    </row>
    <row r="57" spans="2:13" x14ac:dyDescent="0.25">
      <c r="B57" s="45" t="s">
        <v>320</v>
      </c>
      <c r="C57" s="45">
        <v>1.1768225847546507</v>
      </c>
      <c r="D57" s="45"/>
      <c r="E57"/>
      <c r="F57"/>
      <c r="G57"/>
      <c r="H57"/>
      <c r="I57"/>
      <c r="J57"/>
      <c r="K57"/>
      <c r="L57"/>
      <c r="M57"/>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CEF01F-3453-4400-80FE-16289877764D}">
  <dimension ref="A1:L23"/>
  <sheetViews>
    <sheetView workbookViewId="0">
      <selection activeCell="B4" sqref="B4:I18"/>
    </sheetView>
  </sheetViews>
  <sheetFormatPr defaultRowHeight="15" x14ac:dyDescent="0.25"/>
  <cols>
    <col min="1" max="1" width="18.42578125" style="2" customWidth="1"/>
    <col min="2" max="16384" width="9.140625" style="2"/>
  </cols>
  <sheetData>
    <row r="1" spans="1:12" x14ac:dyDescent="0.25">
      <c r="A1" s="1" t="s">
        <v>0</v>
      </c>
      <c r="B1" s="2" t="s">
        <v>369</v>
      </c>
    </row>
    <row r="2" spans="1:12" x14ac:dyDescent="0.25">
      <c r="A2" s="1" t="s">
        <v>2</v>
      </c>
      <c r="B2" s="2" t="s">
        <v>321</v>
      </c>
    </row>
    <row r="3" spans="1:12" x14ac:dyDescent="0.25">
      <c r="A3" s="1"/>
    </row>
    <row r="4" spans="1:12" ht="15" customHeight="1" thickBot="1" x14ac:dyDescent="0.3">
      <c r="A4" s="5" t="s">
        <v>1</v>
      </c>
      <c r="B4" s="47" t="s">
        <v>322</v>
      </c>
      <c r="C4" s="47" t="s">
        <v>323</v>
      </c>
      <c r="D4" s="47" t="s">
        <v>324</v>
      </c>
      <c r="E4" s="47" t="s">
        <v>325</v>
      </c>
      <c r="F4"/>
      <c r="G4"/>
      <c r="H4"/>
      <c r="I4"/>
      <c r="J4" s="4"/>
      <c r="K4" s="4"/>
      <c r="L4" s="4"/>
    </row>
    <row r="5" spans="1:12" ht="15" customHeight="1" x14ac:dyDescent="0.25">
      <c r="A5" s="4"/>
      <c r="B5" s="12" t="s">
        <v>223</v>
      </c>
      <c r="C5" s="48">
        <v>6157.5462971285942</v>
      </c>
      <c r="D5" s="48">
        <v>5880.8581716866829</v>
      </c>
      <c r="E5" s="49">
        <v>6949.3009331536859</v>
      </c>
      <c r="F5"/>
      <c r="G5"/>
      <c r="H5"/>
      <c r="I5"/>
      <c r="J5" s="4"/>
      <c r="K5" s="4"/>
      <c r="L5" s="4"/>
    </row>
    <row r="6" spans="1:12" ht="15" customHeight="1" x14ac:dyDescent="0.25">
      <c r="A6" s="4"/>
      <c r="B6" t="s">
        <v>224</v>
      </c>
      <c r="C6" s="48">
        <v>5866.0501023165143</v>
      </c>
      <c r="D6" s="48">
        <v>5738.3520344909493</v>
      </c>
      <c r="E6" s="49">
        <v>6819.9107527007864</v>
      </c>
      <c r="F6"/>
      <c r="G6"/>
      <c r="H6"/>
      <c r="I6"/>
      <c r="J6" s="4"/>
      <c r="K6" s="4"/>
      <c r="L6" s="4"/>
    </row>
    <row r="7" spans="1:12" ht="15" customHeight="1" x14ac:dyDescent="0.25">
      <c r="A7" s="4"/>
      <c r="B7" t="s">
        <v>225</v>
      </c>
      <c r="C7" s="48">
        <v>5915.3668190173003</v>
      </c>
      <c r="D7" s="48">
        <v>5804.4032677393998</v>
      </c>
      <c r="E7" s="49">
        <v>6690.3717898000214</v>
      </c>
      <c r="F7"/>
      <c r="G7"/>
      <c r="H7"/>
      <c r="I7"/>
      <c r="J7" s="4"/>
      <c r="K7" s="4"/>
      <c r="L7" s="4"/>
    </row>
    <row r="8" spans="1:12" ht="15" customHeight="1" x14ac:dyDescent="0.25">
      <c r="A8" s="4"/>
      <c r="B8" t="s">
        <v>226</v>
      </c>
      <c r="C8" s="48">
        <v>5719.1238356407785</v>
      </c>
      <c r="D8" s="48">
        <v>5580.6085781113816</v>
      </c>
      <c r="E8" s="49">
        <v>6670.8215644690927</v>
      </c>
      <c r="F8"/>
      <c r="G8"/>
      <c r="H8"/>
      <c r="I8"/>
      <c r="J8" s="4"/>
      <c r="K8" s="4"/>
      <c r="L8" s="4"/>
    </row>
    <row r="9" spans="1:12" ht="15" customHeight="1" x14ac:dyDescent="0.25">
      <c r="A9" s="4"/>
      <c r="B9" t="s">
        <v>227</v>
      </c>
      <c r="C9" s="48">
        <v>5440.9435541706562</v>
      </c>
      <c r="D9" s="48">
        <v>5387.0727299644623</v>
      </c>
      <c r="E9" s="49">
        <v>6497.7605113587178</v>
      </c>
      <c r="F9"/>
      <c r="G9"/>
      <c r="H9"/>
      <c r="I9"/>
      <c r="J9" s="4"/>
      <c r="K9" s="4"/>
      <c r="L9" s="4"/>
    </row>
    <row r="10" spans="1:12" ht="15" customHeight="1" x14ac:dyDescent="0.25">
      <c r="A10" s="4"/>
      <c r="B10" t="s">
        <v>228</v>
      </c>
      <c r="C10" s="48">
        <v>5263.6158400876711</v>
      </c>
      <c r="D10" s="48">
        <v>5151.8445319584489</v>
      </c>
      <c r="E10" s="49">
        <v>6694.4407815877839</v>
      </c>
      <c r="F10"/>
      <c r="G10"/>
      <c r="H10"/>
      <c r="I10"/>
      <c r="J10" s="4"/>
      <c r="K10" s="4"/>
      <c r="L10" s="4"/>
    </row>
    <row r="11" spans="1:12" ht="15" customHeight="1" x14ac:dyDescent="0.25">
      <c r="A11" s="4"/>
      <c r="B11" t="s">
        <v>229</v>
      </c>
      <c r="C11" s="48">
        <v>5090.6367164232261</v>
      </c>
      <c r="D11" s="48">
        <v>4923.9134680568886</v>
      </c>
      <c r="E11" s="49">
        <v>6376.0105664522225</v>
      </c>
      <c r="F11"/>
      <c r="G11"/>
      <c r="H11"/>
      <c r="I11"/>
      <c r="J11" s="4"/>
      <c r="K11" s="4"/>
      <c r="L11" s="4"/>
    </row>
    <row r="12" spans="1:12" ht="15" customHeight="1" x14ac:dyDescent="0.25">
      <c r="A12" s="4"/>
      <c r="B12" t="s">
        <v>230</v>
      </c>
      <c r="C12" s="48">
        <v>5049.2946109147106</v>
      </c>
      <c r="D12" s="48">
        <v>4841.6685139381098</v>
      </c>
      <c r="E12" s="49">
        <v>6358.212297643795</v>
      </c>
      <c r="F12"/>
      <c r="G12"/>
      <c r="H12"/>
      <c r="I12"/>
      <c r="J12" s="4"/>
      <c r="K12" s="4"/>
      <c r="L12" s="4"/>
    </row>
    <row r="13" spans="1:12" ht="15" customHeight="1" x14ac:dyDescent="0.25">
      <c r="A13" s="4"/>
      <c r="B13" t="s">
        <v>231</v>
      </c>
      <c r="C13" s="48">
        <v>5226.3373891753063</v>
      </c>
      <c r="D13" s="48">
        <v>4995.1479092157979</v>
      </c>
      <c r="E13" s="49">
        <v>6691.5088125385482</v>
      </c>
      <c r="F13"/>
      <c r="G13" s="23" t="s">
        <v>326</v>
      </c>
      <c r="H13" s="23"/>
      <c r="I13" s="23"/>
      <c r="J13" s="4"/>
      <c r="K13" s="4"/>
      <c r="L13" s="4"/>
    </row>
    <row r="14" spans="1:12" ht="15" customHeight="1" x14ac:dyDescent="0.25">
      <c r="A14" s="4"/>
      <c r="B14" t="s">
        <v>294</v>
      </c>
      <c r="C14" s="48">
        <v>5605.4560967005336</v>
      </c>
      <c r="D14" s="48">
        <v>5325.5849296515435</v>
      </c>
      <c r="E14" s="49">
        <v>6845.8716656136703</v>
      </c>
      <c r="F14"/>
      <c r="G14" s="23">
        <v>6063.9568986100367</v>
      </c>
      <c r="H14" s="23"/>
      <c r="I14" s="23">
        <f>Table115[[#This Row],[FE colleges]]/G14</f>
        <v>1.1289446445740507</v>
      </c>
      <c r="J14" s="4"/>
      <c r="K14" s="4"/>
      <c r="L14" s="4"/>
    </row>
    <row r="15" spans="1:12" ht="15" customHeight="1" x14ac:dyDescent="0.25">
      <c r="A15" s="4"/>
      <c r="B15"/>
      <c r="C15"/>
      <c r="D15"/>
      <c r="E15"/>
      <c r="F15"/>
      <c r="G15"/>
      <c r="H15"/>
      <c r="I15"/>
      <c r="J15" s="4"/>
      <c r="K15" s="4"/>
      <c r="L15" s="4"/>
    </row>
    <row r="16" spans="1:12" ht="15" customHeight="1" x14ac:dyDescent="0.25">
      <c r="A16" s="4"/>
      <c r="B16"/>
      <c r="C16"/>
      <c r="D16"/>
      <c r="E16"/>
      <c r="F16"/>
      <c r="G16"/>
      <c r="H16"/>
      <c r="I16"/>
      <c r="J16" s="4"/>
      <c r="K16" s="4"/>
      <c r="L16" s="4"/>
    </row>
    <row r="17" spans="1:12" ht="15" customHeight="1" x14ac:dyDescent="0.25">
      <c r="A17" s="4"/>
      <c r="B17"/>
      <c r="C17" s="50">
        <f>(C11-C5)/C5</f>
        <v>-0.17326862506951718</v>
      </c>
      <c r="D17" s="50">
        <f t="shared" ref="D17:E17" si="0">(D11-D5)/D5</f>
        <v>-0.16272194902386736</v>
      </c>
      <c r="E17" s="50">
        <f t="shared" si="0"/>
        <v>-8.2496120432260026E-2</v>
      </c>
      <c r="F17"/>
      <c r="G17"/>
      <c r="H17"/>
      <c r="I17"/>
      <c r="J17" s="4"/>
      <c r="K17" s="4"/>
      <c r="L17" s="4"/>
    </row>
    <row r="18" spans="1:12" ht="15" customHeight="1" x14ac:dyDescent="0.25">
      <c r="A18" s="4"/>
      <c r="B18"/>
      <c r="C18" s="50">
        <f>(C14-C11)/C11</f>
        <v>0.10113064611670601</v>
      </c>
      <c r="D18" s="50">
        <f>(D14-D11)/D11</f>
        <v>8.1575654040314693E-2</v>
      </c>
      <c r="E18" s="50">
        <f>(E14-E11)/E11</f>
        <v>7.3692020153424978E-2</v>
      </c>
      <c r="F18"/>
      <c r="G18"/>
      <c r="H18"/>
      <c r="I18"/>
      <c r="J18" s="4"/>
      <c r="K18" s="4"/>
      <c r="L18" s="4"/>
    </row>
    <row r="19" spans="1:12" ht="15" customHeight="1" x14ac:dyDescent="0.25">
      <c r="A19" s="4"/>
      <c r="B19" s="4"/>
      <c r="C19" s="4"/>
      <c r="D19" s="4"/>
      <c r="E19" s="4"/>
      <c r="F19" s="4"/>
      <c r="G19" s="4"/>
      <c r="H19" s="4"/>
      <c r="I19" s="4"/>
      <c r="J19" s="4"/>
      <c r="K19" s="4"/>
      <c r="L19" s="4"/>
    </row>
    <row r="20" spans="1:12" ht="15" customHeight="1" x14ac:dyDescent="0.25">
      <c r="A20" s="4"/>
      <c r="B20" s="4"/>
      <c r="C20" s="4"/>
      <c r="D20" s="4"/>
      <c r="E20" s="4"/>
      <c r="F20" s="4"/>
      <c r="G20" s="4"/>
      <c r="H20" s="4"/>
      <c r="I20" s="4"/>
      <c r="J20" s="4"/>
      <c r="K20" s="4"/>
      <c r="L20" s="4"/>
    </row>
    <row r="21" spans="1:12" ht="15" customHeight="1" x14ac:dyDescent="0.25">
      <c r="A21" s="4"/>
      <c r="B21" s="4"/>
      <c r="C21" s="4"/>
      <c r="D21" s="4"/>
      <c r="E21" s="4"/>
      <c r="F21" s="4"/>
      <c r="G21" s="4"/>
      <c r="H21" s="4"/>
      <c r="I21" s="4"/>
      <c r="J21" s="4"/>
      <c r="K21" s="4"/>
      <c r="L21" s="4"/>
    </row>
    <row r="22" spans="1:12" ht="15" customHeight="1" x14ac:dyDescent="0.25">
      <c r="A22" s="4"/>
      <c r="B22" s="4"/>
      <c r="C22" s="4"/>
      <c r="D22" s="4"/>
      <c r="E22" s="4"/>
      <c r="F22" s="4"/>
      <c r="G22" s="4"/>
      <c r="H22" s="4"/>
      <c r="I22" s="4"/>
      <c r="J22" s="4"/>
      <c r="K22" s="4"/>
      <c r="L22" s="4"/>
    </row>
    <row r="23" spans="1:12" ht="15" customHeight="1" x14ac:dyDescent="0.25">
      <c r="A23" s="4"/>
      <c r="B23" s="4"/>
      <c r="C23" s="4"/>
      <c r="D23" s="4"/>
      <c r="E23" s="4"/>
      <c r="F23" s="4"/>
      <c r="G23" s="4"/>
      <c r="H23" s="4"/>
      <c r="I23" s="4"/>
      <c r="J23" s="4"/>
      <c r="K23" s="4"/>
      <c r="L23" s="4"/>
    </row>
  </sheetData>
  <pageMargins left="0.7" right="0.7" top="0.75" bottom="0.75" header="0.3" footer="0.3"/>
  <pageSetup paperSize="9" orientation="portrait"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7C3BCD-DB44-4234-AAC7-07DA6AD085F4}">
  <dimension ref="A1:L46"/>
  <sheetViews>
    <sheetView workbookViewId="0">
      <selection activeCell="B4" sqref="B4:F46"/>
    </sheetView>
  </sheetViews>
  <sheetFormatPr defaultRowHeight="15" x14ac:dyDescent="0.25"/>
  <cols>
    <col min="1" max="1" width="18.42578125" style="2" customWidth="1"/>
    <col min="2" max="16384" width="9.140625" style="2"/>
  </cols>
  <sheetData>
    <row r="1" spans="1:12" x14ac:dyDescent="0.25">
      <c r="A1" s="1" t="s">
        <v>0</v>
      </c>
      <c r="B1" s="2" t="s">
        <v>370</v>
      </c>
    </row>
    <row r="2" spans="1:12" x14ac:dyDescent="0.25">
      <c r="A2" s="1" t="s">
        <v>2</v>
      </c>
      <c r="B2" s="2" t="s">
        <v>321</v>
      </c>
    </row>
    <row r="3" spans="1:12" x14ac:dyDescent="0.25">
      <c r="A3" s="1"/>
    </row>
    <row r="4" spans="1:12" ht="15" customHeight="1" x14ac:dyDescent="0.25">
      <c r="A4" s="5" t="s">
        <v>1</v>
      </c>
      <c r="B4" t="s">
        <v>164</v>
      </c>
      <c r="C4" s="10" t="s">
        <v>327</v>
      </c>
      <c r="D4" s="10" t="s">
        <v>328</v>
      </c>
      <c r="E4" s="10" t="s">
        <v>162</v>
      </c>
      <c r="F4" s="10" t="s">
        <v>252</v>
      </c>
      <c r="G4" s="4"/>
      <c r="H4" s="4"/>
      <c r="I4" s="4"/>
      <c r="J4" s="4"/>
      <c r="K4" s="4"/>
      <c r="L4" s="4"/>
    </row>
    <row r="5" spans="1:12" ht="15" customHeight="1" x14ac:dyDescent="0.25">
      <c r="A5" s="4"/>
      <c r="B5" s="51" t="s">
        <v>199</v>
      </c>
      <c r="C5" s="52">
        <v>5925.7571667090097</v>
      </c>
      <c r="D5" s="52"/>
      <c r="E5" s="22"/>
      <c r="F5" s="22"/>
      <c r="G5" s="4"/>
      <c r="H5" s="4"/>
      <c r="I5" s="4"/>
      <c r="J5" s="4"/>
      <c r="K5" s="4"/>
      <c r="L5" s="4"/>
    </row>
    <row r="6" spans="1:12" ht="15" customHeight="1" x14ac:dyDescent="0.25">
      <c r="A6" s="4"/>
      <c r="B6" s="51" t="s">
        <v>200</v>
      </c>
      <c r="C6" s="52">
        <v>5751.0029339106204</v>
      </c>
      <c r="D6" s="52"/>
      <c r="E6" s="22"/>
      <c r="F6" s="22"/>
      <c r="G6" s="4"/>
      <c r="H6" s="4"/>
      <c r="I6" s="4"/>
      <c r="J6" s="4"/>
      <c r="K6" s="4"/>
      <c r="L6" s="4"/>
    </row>
    <row r="7" spans="1:12" ht="15" customHeight="1" x14ac:dyDescent="0.25">
      <c r="A7" s="4"/>
      <c r="B7" s="51" t="s">
        <v>201</v>
      </c>
      <c r="C7" s="52">
        <v>5465.0414620587107</v>
      </c>
      <c r="D7" s="52"/>
      <c r="E7" s="22"/>
      <c r="F7" s="22"/>
      <c r="G7" s="4"/>
      <c r="H7" s="4"/>
      <c r="I7" s="4"/>
      <c r="J7" s="4"/>
      <c r="K7" s="4"/>
      <c r="L7" s="4"/>
    </row>
    <row r="8" spans="1:12" ht="15" customHeight="1" x14ac:dyDescent="0.25">
      <c r="A8" s="4"/>
      <c r="B8" s="51" t="s">
        <v>202</v>
      </c>
      <c r="C8" s="52">
        <v>5337.9474745689731</v>
      </c>
      <c r="D8" s="52"/>
      <c r="E8" s="22"/>
      <c r="F8" s="22"/>
      <c r="G8" s="4"/>
      <c r="H8" s="4"/>
      <c r="I8" s="4"/>
      <c r="J8" s="4"/>
      <c r="K8" s="4"/>
      <c r="L8" s="4"/>
    </row>
    <row r="9" spans="1:12" ht="15" customHeight="1" x14ac:dyDescent="0.25">
      <c r="A9" s="4"/>
      <c r="B9" s="51" t="s">
        <v>203</v>
      </c>
      <c r="C9" s="52">
        <v>5401.494468313841</v>
      </c>
      <c r="D9" s="52"/>
      <c r="E9" s="22"/>
      <c r="F9" s="22"/>
      <c r="G9" s="4"/>
      <c r="H9" s="4"/>
      <c r="I9" s="4"/>
      <c r="J9" s="4"/>
      <c r="K9" s="4"/>
      <c r="L9" s="4"/>
    </row>
    <row r="10" spans="1:12" ht="15" customHeight="1" x14ac:dyDescent="0.25">
      <c r="A10" s="4"/>
      <c r="B10" s="51" t="s">
        <v>204</v>
      </c>
      <c r="C10" s="52">
        <v>5242.6269839516699</v>
      </c>
      <c r="D10" s="52"/>
      <c r="E10" s="22"/>
      <c r="F10" s="22"/>
      <c r="G10" s="4"/>
      <c r="H10" s="4"/>
      <c r="I10" s="4"/>
      <c r="J10" s="4"/>
      <c r="K10" s="4"/>
      <c r="L10" s="4"/>
    </row>
    <row r="11" spans="1:12" ht="15" customHeight="1" x14ac:dyDescent="0.25">
      <c r="A11" s="4"/>
      <c r="B11" s="51" t="s">
        <v>205</v>
      </c>
      <c r="C11" s="52">
        <v>4909.0052667911086</v>
      </c>
      <c r="D11" s="52"/>
      <c r="E11" s="22"/>
      <c r="F11" s="22"/>
      <c r="G11" s="4"/>
      <c r="H11" s="4"/>
      <c r="I11" s="4"/>
      <c r="J11" s="4"/>
      <c r="K11" s="4"/>
      <c r="L11" s="4"/>
    </row>
    <row r="12" spans="1:12" ht="15" customHeight="1" x14ac:dyDescent="0.25">
      <c r="A12" s="4"/>
      <c r="B12" s="51" t="s">
        <v>206</v>
      </c>
      <c r="C12" s="52">
        <v>4750.1377824289366</v>
      </c>
      <c r="D12" s="52"/>
      <c r="E12" s="22"/>
      <c r="F12" s="22"/>
      <c r="G12" s="4"/>
      <c r="H12" s="4"/>
      <c r="I12" s="4"/>
      <c r="J12" s="4"/>
      <c r="K12" s="4"/>
      <c r="L12" s="4"/>
    </row>
    <row r="13" spans="1:12" ht="15" customHeight="1" x14ac:dyDescent="0.25">
      <c r="A13" s="4"/>
      <c r="B13" s="51" t="s">
        <v>207</v>
      </c>
      <c r="C13" s="52">
        <v>4686.5907886840678</v>
      </c>
      <c r="D13" s="52"/>
      <c r="E13" s="22"/>
      <c r="F13" s="22"/>
      <c r="G13" s="4"/>
      <c r="H13" s="4"/>
      <c r="I13" s="4"/>
      <c r="J13" s="4"/>
      <c r="K13" s="4"/>
      <c r="L13" s="4"/>
    </row>
    <row r="14" spans="1:12" ht="15" customHeight="1" x14ac:dyDescent="0.25">
      <c r="A14" s="4"/>
      <c r="B14" s="51" t="s">
        <v>208</v>
      </c>
      <c r="C14" s="52">
        <v>4635.2516395795092</v>
      </c>
      <c r="D14" s="52"/>
      <c r="E14" s="22"/>
      <c r="F14" s="22"/>
      <c r="G14" s="4"/>
      <c r="H14" s="4"/>
      <c r="I14" s="4"/>
      <c r="J14" s="4"/>
      <c r="K14" s="4"/>
      <c r="L14" s="4"/>
    </row>
    <row r="15" spans="1:12" ht="15" customHeight="1" x14ac:dyDescent="0.25">
      <c r="A15" s="4"/>
      <c r="B15" s="51" t="s">
        <v>209</v>
      </c>
      <c r="C15" s="52">
        <v>4873.8898698658795</v>
      </c>
      <c r="D15" s="52"/>
      <c r="E15" s="22"/>
      <c r="F15" s="22"/>
      <c r="G15" s="4"/>
      <c r="H15" s="4"/>
      <c r="I15" s="4"/>
      <c r="J15" s="4"/>
      <c r="K15" s="4"/>
      <c r="L15" s="4"/>
    </row>
    <row r="16" spans="1:12" ht="15" customHeight="1" x14ac:dyDescent="0.25">
      <c r="A16" s="4"/>
      <c r="B16" s="51" t="s">
        <v>210</v>
      </c>
      <c r="C16" s="52">
        <v>5076.8410799720259</v>
      </c>
      <c r="D16" s="52"/>
      <c r="E16" s="22"/>
      <c r="F16" s="22"/>
      <c r="G16" s="4"/>
      <c r="H16" s="4"/>
      <c r="I16" s="4"/>
      <c r="J16" s="4"/>
      <c r="K16" s="4"/>
      <c r="L16" s="4"/>
    </row>
    <row r="17" spans="1:12" ht="15" customHeight="1" x14ac:dyDescent="0.25">
      <c r="A17" s="4"/>
      <c r="B17" s="51" t="s">
        <v>211</v>
      </c>
      <c r="C17" s="52">
        <v>5462.0411626874984</v>
      </c>
      <c r="D17" s="52"/>
      <c r="E17" s="22"/>
      <c r="F17" s="22"/>
      <c r="G17" s="4"/>
      <c r="H17" s="4"/>
      <c r="I17" s="4"/>
      <c r="J17" s="4"/>
      <c r="K17" s="4"/>
      <c r="L17" s="4"/>
    </row>
    <row r="18" spans="1:12" ht="15" customHeight="1" x14ac:dyDescent="0.25">
      <c r="A18" s="4"/>
      <c r="B18" s="51" t="s">
        <v>212</v>
      </c>
      <c r="C18" s="52">
        <v>5522.0529087182495</v>
      </c>
      <c r="D18" s="52">
        <v>6482.720838452653</v>
      </c>
      <c r="E18" s="22"/>
      <c r="F18" s="22"/>
      <c r="G18" s="4"/>
      <c r="H18" s="4"/>
      <c r="I18" s="4"/>
      <c r="J18" s="4"/>
      <c r="K18" s="4"/>
      <c r="L18" s="4"/>
    </row>
    <row r="19" spans="1:12" ht="15" customHeight="1" x14ac:dyDescent="0.25">
      <c r="A19" s="4"/>
      <c r="B19" s="51" t="s">
        <v>213</v>
      </c>
      <c r="C19" s="52">
        <v>5965.2846010131389</v>
      </c>
      <c r="D19" s="52">
        <v>6704.0728359115055</v>
      </c>
      <c r="E19" s="22"/>
      <c r="F19" s="22"/>
      <c r="G19" s="4"/>
      <c r="H19" s="4"/>
      <c r="I19" s="4"/>
      <c r="J19" s="4"/>
      <c r="K19" s="4"/>
      <c r="L19" s="4"/>
    </row>
    <row r="20" spans="1:12" ht="15" customHeight="1" x14ac:dyDescent="0.25">
      <c r="A20" s="4"/>
      <c r="B20" s="51" t="s">
        <v>214</v>
      </c>
      <c r="C20" s="52">
        <v>5771.5748100677774</v>
      </c>
      <c r="D20" s="52">
        <v>6826.5805796580398</v>
      </c>
      <c r="E20" s="22"/>
      <c r="F20" s="22"/>
      <c r="G20" s="4"/>
      <c r="H20" s="4"/>
      <c r="I20" s="4"/>
      <c r="J20" s="4"/>
      <c r="K20" s="4"/>
      <c r="L20" s="4"/>
    </row>
    <row r="21" spans="1:12" ht="15" customHeight="1" x14ac:dyDescent="0.25">
      <c r="A21" s="4"/>
      <c r="B21" s="51" t="s">
        <v>215</v>
      </c>
      <c r="C21" s="52">
        <v>6825.8829583812567</v>
      </c>
      <c r="D21" s="52">
        <v>7028.039048437945</v>
      </c>
      <c r="E21" s="22"/>
      <c r="F21" s="22"/>
      <c r="G21" s="4"/>
      <c r="H21" s="4"/>
      <c r="I21" s="4"/>
      <c r="J21" s="4"/>
      <c r="K21" s="4"/>
      <c r="L21" s="4"/>
    </row>
    <row r="22" spans="1:12" ht="15" customHeight="1" x14ac:dyDescent="0.25">
      <c r="A22" s="4"/>
      <c r="B22" s="51" t="s">
        <v>216</v>
      </c>
      <c r="C22" s="52">
        <v>6817.3550334193624</v>
      </c>
      <c r="D22" s="52">
        <v>7256.5995718942258</v>
      </c>
      <c r="E22" s="22"/>
      <c r="F22" s="22"/>
      <c r="G22" s="4"/>
      <c r="H22" s="4"/>
      <c r="I22" s="4"/>
      <c r="J22" s="4"/>
      <c r="K22" s="4"/>
      <c r="L22" s="4"/>
    </row>
    <row r="23" spans="1:12" ht="15" customHeight="1" x14ac:dyDescent="0.25">
      <c r="A23" s="4"/>
      <c r="B23" s="51" t="s">
        <v>217</v>
      </c>
      <c r="C23" s="52">
        <v>6856.6828821634563</v>
      </c>
      <c r="D23" s="52">
        <v>7227.6137169620342</v>
      </c>
      <c r="E23" s="22"/>
      <c r="F23" s="22"/>
      <c r="G23" s="4"/>
      <c r="H23" s="4"/>
      <c r="I23" s="4"/>
      <c r="J23" s="4"/>
      <c r="K23" s="4"/>
      <c r="L23" s="4"/>
    </row>
    <row r="24" spans="1:12" x14ac:dyDescent="0.25">
      <c r="B24" s="51" t="s">
        <v>218</v>
      </c>
      <c r="C24" s="52">
        <v>6713.4366043492928</v>
      </c>
      <c r="D24" s="52">
        <v>6968.9005013511896</v>
      </c>
      <c r="E24" s="22"/>
      <c r="F24" s="22"/>
    </row>
    <row r="25" spans="1:12" x14ac:dyDescent="0.25">
      <c r="B25" s="51" t="s">
        <v>219</v>
      </c>
      <c r="C25" s="52">
        <v>6850.2496051991047</v>
      </c>
      <c r="D25" s="52">
        <v>6846.6142963494722</v>
      </c>
      <c r="E25" s="22"/>
      <c r="F25" s="22"/>
    </row>
    <row r="26" spans="1:12" x14ac:dyDescent="0.25">
      <c r="B26" s="51" t="s">
        <v>220</v>
      </c>
      <c r="C26" s="52">
        <v>7420.7465050908841</v>
      </c>
      <c r="D26" s="52">
        <v>7194.4622223000888</v>
      </c>
      <c r="E26" s="22"/>
      <c r="F26" s="22"/>
    </row>
    <row r="27" spans="1:12" x14ac:dyDescent="0.25">
      <c r="B27" s="51" t="s">
        <v>221</v>
      </c>
      <c r="C27" s="52">
        <v>7698.8241445183639</v>
      </c>
      <c r="D27" s="52">
        <v>7077.3226208225406</v>
      </c>
      <c r="E27" s="22"/>
      <c r="F27" s="22"/>
    </row>
    <row r="28" spans="1:12" x14ac:dyDescent="0.25">
      <c r="B28" s="51" t="s">
        <v>222</v>
      </c>
      <c r="C28" s="52">
        <v>7144.0038329792951</v>
      </c>
      <c r="D28" s="52">
        <v>6677.6498515635285</v>
      </c>
      <c r="E28" s="22"/>
      <c r="F28" s="22"/>
    </row>
    <row r="29" spans="1:12" x14ac:dyDescent="0.25">
      <c r="B29" s="51" t="s">
        <v>223</v>
      </c>
      <c r="C29" s="52">
        <v>6956.5705776079158</v>
      </c>
      <c r="D29" s="52">
        <v>6188.9743992011217</v>
      </c>
      <c r="E29" s="22"/>
      <c r="F29" s="22"/>
    </row>
    <row r="30" spans="1:12" x14ac:dyDescent="0.25">
      <c r="B30" s="53" t="s">
        <v>224</v>
      </c>
      <c r="C30" s="52">
        <v>6814.4266706108738</v>
      </c>
      <c r="D30" s="52">
        <v>6004.2183646293361</v>
      </c>
      <c r="E30" s="22"/>
      <c r="F30" s="22"/>
    </row>
    <row r="31" spans="1:12" x14ac:dyDescent="0.25">
      <c r="B31" s="53" t="s">
        <v>225</v>
      </c>
      <c r="C31" s="52">
        <v>6794.444847654323</v>
      </c>
      <c r="D31" s="52">
        <v>5969.2057697185055</v>
      </c>
      <c r="E31" s="22"/>
      <c r="F31" s="22"/>
    </row>
    <row r="32" spans="1:12" x14ac:dyDescent="0.25">
      <c r="B32" s="54" t="s">
        <v>226</v>
      </c>
      <c r="C32" s="52">
        <v>6712.3954651813265</v>
      </c>
      <c r="D32" s="52">
        <v>5884.2139400372653</v>
      </c>
      <c r="E32" s="22"/>
      <c r="F32" s="22"/>
    </row>
    <row r="33" spans="2:6" x14ac:dyDescent="0.25">
      <c r="B33" s="53" t="s">
        <v>227</v>
      </c>
      <c r="C33" s="52">
        <v>6613.1013963157111</v>
      </c>
      <c r="D33" s="52">
        <v>5682.1171231774379</v>
      </c>
      <c r="E33" s="22"/>
      <c r="F33" s="22"/>
    </row>
    <row r="34" spans="2:6" x14ac:dyDescent="0.25">
      <c r="B34" s="53" t="s">
        <v>228</v>
      </c>
      <c r="C34" s="52">
        <v>6599.5573648556601</v>
      </c>
      <c r="D34" s="52">
        <v>5429.0829053768284</v>
      </c>
      <c r="E34" s="22"/>
      <c r="F34" s="22"/>
    </row>
    <row r="35" spans="2:6" x14ac:dyDescent="0.25">
      <c r="B35" s="53" t="s">
        <v>229</v>
      </c>
      <c r="C35" s="52">
        <v>6401.5452012578889</v>
      </c>
      <c r="D35" s="52">
        <v>5205.4659259523369</v>
      </c>
      <c r="E35" s="52"/>
      <c r="F35" s="52"/>
    </row>
    <row r="36" spans="2:6" x14ac:dyDescent="0.25">
      <c r="B36" s="53" t="s">
        <v>230</v>
      </c>
      <c r="C36" s="52">
        <v>6199.9105615659164</v>
      </c>
      <c r="D36" s="52">
        <v>4997.3549998062663</v>
      </c>
      <c r="E36" s="52"/>
      <c r="F36" s="52"/>
    </row>
    <row r="37" spans="2:6" x14ac:dyDescent="0.25">
      <c r="B37" s="53" t="s">
        <v>231</v>
      </c>
      <c r="C37" s="52">
        <v>6641.1632036443734</v>
      </c>
      <c r="D37" s="52">
        <v>5258.6363075033623</v>
      </c>
      <c r="E37" s="52">
        <v>6641.1632036443734</v>
      </c>
      <c r="F37" s="52">
        <v>5258.6363075033623</v>
      </c>
    </row>
    <row r="38" spans="2:6" x14ac:dyDescent="0.25">
      <c r="B38" s="53" t="s">
        <v>294</v>
      </c>
      <c r="C38" s="52"/>
      <c r="D38" s="52"/>
      <c r="E38" s="52">
        <v>6816.1243032631546</v>
      </c>
      <c r="F38" s="52">
        <v>5551.0631905844111</v>
      </c>
    </row>
    <row r="39" spans="2:6" x14ac:dyDescent="0.25">
      <c r="B39" s="55" t="s">
        <v>295</v>
      </c>
      <c r="C39" s="22"/>
      <c r="D39" s="22"/>
      <c r="E39" s="52">
        <v>6894.1726164702959</v>
      </c>
      <c r="F39" s="52">
        <v>5465.5504893977022</v>
      </c>
    </row>
    <row r="40" spans="2:6" x14ac:dyDescent="0.25">
      <c r="B40" s="55" t="s">
        <v>296</v>
      </c>
      <c r="C40" s="22"/>
      <c r="D40" s="22"/>
      <c r="E40" s="52">
        <v>7076.7733933651816</v>
      </c>
      <c r="F40" s="52">
        <v>5610.3124240115785</v>
      </c>
    </row>
    <row r="41" spans="2:6" x14ac:dyDescent="0.25">
      <c r="B41"/>
      <c r="C41"/>
      <c r="D41"/>
      <c r="E41"/>
      <c r="F41"/>
    </row>
    <row r="42" spans="2:6" x14ac:dyDescent="0.25">
      <c r="B42"/>
      <c r="C42"/>
      <c r="D42"/>
      <c r="E42" s="18">
        <f>(E40-C26)/C26</f>
        <v>-4.6352898793905063E-2</v>
      </c>
      <c r="F42" s="18">
        <f>(F40-D26)/D26</f>
        <v>-0.22019016145199152</v>
      </c>
    </row>
    <row r="43" spans="2:6" x14ac:dyDescent="0.25">
      <c r="B43"/>
      <c r="C43"/>
      <c r="D43"/>
      <c r="E43"/>
      <c r="F43"/>
    </row>
    <row r="44" spans="2:6" x14ac:dyDescent="0.25">
      <c r="B44"/>
      <c r="C44"/>
      <c r="D44"/>
      <c r="E44"/>
      <c r="F44"/>
    </row>
    <row r="45" spans="2:6" x14ac:dyDescent="0.25">
      <c r="B45"/>
      <c r="C45">
        <f>C35/C26</f>
        <v>0.86265515158969674</v>
      </c>
      <c r="D45">
        <f>D35/D26</f>
        <v>0.72353787748268072</v>
      </c>
      <c r="E45"/>
      <c r="F45"/>
    </row>
    <row r="46" spans="2:6" x14ac:dyDescent="0.25">
      <c r="B46"/>
      <c r="C46"/>
      <c r="D46" s="56">
        <f>D35/D25</f>
        <v>0.76029782030044035</v>
      </c>
      <c r="E46"/>
      <c r="F46"/>
    </row>
  </sheetData>
  <pageMargins left="0.7" right="0.7" top="0.75" bottom="0.75" header="0.3" footer="0.3"/>
  <pageSetup paperSize="9" orientation="portrait"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3C1BA-35FF-4310-BD9B-E139C77BCAA9}">
  <dimension ref="A1:L23"/>
  <sheetViews>
    <sheetView workbookViewId="0">
      <selection activeCell="B4" sqref="B4:E9"/>
    </sheetView>
  </sheetViews>
  <sheetFormatPr defaultRowHeight="15" x14ac:dyDescent="0.25"/>
  <cols>
    <col min="1" max="1" width="18.42578125" style="2" customWidth="1"/>
    <col min="2" max="16384" width="9.140625" style="2"/>
  </cols>
  <sheetData>
    <row r="1" spans="1:12" x14ac:dyDescent="0.25">
      <c r="A1" s="1" t="s">
        <v>0</v>
      </c>
      <c r="B1" s="2" t="s">
        <v>371</v>
      </c>
    </row>
    <row r="2" spans="1:12" x14ac:dyDescent="0.25">
      <c r="A2" s="1" t="s">
        <v>2</v>
      </c>
      <c r="B2" s="2" t="s">
        <v>329</v>
      </c>
    </row>
    <row r="3" spans="1:12" x14ac:dyDescent="0.25">
      <c r="A3" s="1"/>
    </row>
    <row r="4" spans="1:12" ht="15" customHeight="1" x14ac:dyDescent="0.25">
      <c r="A4" s="5" t="s">
        <v>1</v>
      </c>
      <c r="B4" t="s">
        <v>164</v>
      </c>
      <c r="C4" t="s">
        <v>330</v>
      </c>
      <c r="D4" t="s">
        <v>331</v>
      </c>
      <c r="E4" t="s">
        <v>162</v>
      </c>
      <c r="F4" s="4"/>
      <c r="G4" s="4"/>
      <c r="H4" s="4"/>
      <c r="I4" s="4"/>
      <c r="J4" s="4"/>
      <c r="K4" s="4"/>
      <c r="L4" s="4"/>
    </row>
    <row r="5" spans="1:12" ht="15" customHeight="1" x14ac:dyDescent="0.25">
      <c r="A5" s="4"/>
      <c r="B5" t="s">
        <v>332</v>
      </c>
      <c r="C5" s="50">
        <v>0.12361111111111112</v>
      </c>
      <c r="D5" s="50">
        <v>0.40090090090090091</v>
      </c>
      <c r="E5"/>
      <c r="F5" s="4"/>
      <c r="G5" s="4"/>
      <c r="H5" s="4"/>
      <c r="I5" s="4"/>
      <c r="J5" s="4"/>
      <c r="K5" s="4"/>
      <c r="L5" s="4"/>
    </row>
    <row r="6" spans="1:12" ht="15" customHeight="1" x14ac:dyDescent="0.25">
      <c r="A6" s="4"/>
      <c r="B6" t="s">
        <v>333</v>
      </c>
      <c r="C6" s="50">
        <v>0.10638297872340426</v>
      </c>
      <c r="D6" s="50">
        <v>0.36995515695067266</v>
      </c>
      <c r="E6"/>
      <c r="F6" s="4"/>
      <c r="G6" s="4"/>
      <c r="H6" s="4"/>
      <c r="I6" s="4"/>
      <c r="J6" s="4"/>
      <c r="K6" s="4"/>
      <c r="L6" s="4"/>
    </row>
    <row r="7" spans="1:12" ht="15" customHeight="1" x14ac:dyDescent="0.25">
      <c r="A7" s="4"/>
      <c r="B7" t="s">
        <v>334</v>
      </c>
      <c r="C7" s="50">
        <v>0.21088435374149661</v>
      </c>
      <c r="D7" s="50">
        <v>0.44285714285714284</v>
      </c>
      <c r="E7"/>
      <c r="F7" s="4"/>
      <c r="G7" s="4"/>
      <c r="H7" s="4"/>
      <c r="I7" s="4"/>
      <c r="J7" s="4"/>
      <c r="K7" s="4"/>
      <c r="L7" s="4"/>
    </row>
    <row r="8" spans="1:12" ht="15" customHeight="1" x14ac:dyDescent="0.25">
      <c r="A8" s="4"/>
      <c r="B8" t="s">
        <v>335</v>
      </c>
      <c r="C8" s="50">
        <v>0.25</v>
      </c>
      <c r="D8" s="50">
        <v>0.5</v>
      </c>
      <c r="E8"/>
      <c r="F8" s="4"/>
      <c r="G8" s="4"/>
      <c r="H8" s="4"/>
      <c r="I8" s="4"/>
      <c r="J8" s="4"/>
      <c r="K8" s="4"/>
      <c r="L8" s="4"/>
    </row>
    <row r="9" spans="1:12" ht="15" customHeight="1" x14ac:dyDescent="0.25">
      <c r="A9" s="4"/>
      <c r="B9" t="s">
        <v>336</v>
      </c>
      <c r="C9" s="50">
        <v>0.18666666666666668</v>
      </c>
      <c r="D9" s="50">
        <v>0.44210526315789472</v>
      </c>
      <c r="E9"/>
      <c r="F9" s="4"/>
      <c r="G9" s="4"/>
      <c r="H9" s="4"/>
      <c r="I9" s="4"/>
      <c r="J9" s="4"/>
      <c r="K9" s="4"/>
      <c r="L9" s="4"/>
    </row>
    <row r="10" spans="1:12" ht="15" customHeight="1" x14ac:dyDescent="0.25">
      <c r="A10" s="4"/>
      <c r="B10" s="4"/>
      <c r="C10" s="4"/>
      <c r="D10" s="4"/>
      <c r="E10" s="4"/>
      <c r="F10" s="4"/>
      <c r="G10" s="4"/>
      <c r="H10" s="4"/>
      <c r="I10" s="4"/>
      <c r="J10" s="4"/>
      <c r="K10" s="4"/>
      <c r="L10" s="4"/>
    </row>
    <row r="11" spans="1:12" ht="15" customHeight="1" x14ac:dyDescent="0.25">
      <c r="A11" s="4"/>
      <c r="B11" s="4"/>
      <c r="C11" s="4"/>
      <c r="D11" s="4"/>
      <c r="E11" s="4"/>
      <c r="F11" s="4"/>
      <c r="G11" s="4"/>
      <c r="H11" s="4"/>
      <c r="I11" s="4"/>
      <c r="J11" s="4"/>
      <c r="K11" s="4"/>
      <c r="L11" s="4"/>
    </row>
    <row r="12" spans="1:12" ht="15" customHeight="1" x14ac:dyDescent="0.25">
      <c r="A12" s="4"/>
      <c r="B12" s="4"/>
      <c r="C12" s="4"/>
      <c r="D12" s="4"/>
      <c r="E12" s="4"/>
      <c r="F12" s="4"/>
      <c r="G12" s="4"/>
      <c r="H12" s="4"/>
      <c r="I12" s="4"/>
      <c r="J12" s="4"/>
      <c r="K12" s="4"/>
      <c r="L12" s="4"/>
    </row>
    <row r="13" spans="1:12" ht="15" customHeight="1" x14ac:dyDescent="0.25">
      <c r="A13" s="4"/>
      <c r="B13" s="4"/>
      <c r="C13" s="4"/>
      <c r="D13" s="4"/>
      <c r="E13" s="4"/>
      <c r="F13" s="4"/>
      <c r="G13" s="4"/>
      <c r="H13" s="4"/>
      <c r="I13" s="4"/>
      <c r="J13" s="4"/>
      <c r="K13" s="4"/>
      <c r="L13" s="4"/>
    </row>
    <row r="14" spans="1:12" ht="15" customHeight="1" x14ac:dyDescent="0.25">
      <c r="A14" s="4"/>
      <c r="B14" s="4"/>
      <c r="C14" s="4"/>
      <c r="D14" s="4"/>
      <c r="E14" s="4"/>
      <c r="F14" s="4"/>
      <c r="G14" s="4"/>
      <c r="H14" s="4"/>
      <c r="I14" s="4"/>
      <c r="J14" s="4"/>
      <c r="K14" s="4"/>
      <c r="L14" s="4"/>
    </row>
    <row r="15" spans="1:12" ht="15" customHeight="1" x14ac:dyDescent="0.25">
      <c r="A15" s="4"/>
      <c r="B15" s="4"/>
      <c r="C15" s="4"/>
      <c r="D15" s="4"/>
      <c r="E15" s="4"/>
      <c r="F15" s="4"/>
      <c r="G15" s="4"/>
      <c r="H15" s="4"/>
      <c r="I15" s="4"/>
      <c r="J15" s="4"/>
      <c r="K15" s="4"/>
      <c r="L15" s="4"/>
    </row>
    <row r="16" spans="1:12" ht="15" customHeight="1" x14ac:dyDescent="0.25">
      <c r="A16" s="4"/>
      <c r="B16" s="4"/>
      <c r="C16" s="4"/>
      <c r="D16" s="4"/>
      <c r="E16" s="4"/>
      <c r="F16" s="4"/>
      <c r="G16" s="4"/>
      <c r="H16" s="4"/>
      <c r="I16" s="4"/>
      <c r="J16" s="4"/>
      <c r="K16" s="4"/>
      <c r="L16" s="4"/>
    </row>
    <row r="17" spans="1:12" ht="15" customHeight="1" x14ac:dyDescent="0.25">
      <c r="A17" s="4"/>
      <c r="B17" s="4"/>
      <c r="C17" s="4"/>
      <c r="D17" s="4"/>
      <c r="E17" s="4"/>
      <c r="F17" s="4"/>
      <c r="G17" s="4"/>
      <c r="H17" s="4"/>
      <c r="I17" s="4"/>
      <c r="J17" s="4"/>
      <c r="K17" s="4"/>
      <c r="L17" s="4"/>
    </row>
    <row r="18" spans="1:12" ht="15" customHeight="1" x14ac:dyDescent="0.25">
      <c r="A18" s="4"/>
      <c r="B18" s="4"/>
      <c r="C18" s="4"/>
      <c r="D18" s="4"/>
      <c r="E18" s="4"/>
      <c r="F18" s="4"/>
      <c r="G18" s="4"/>
      <c r="H18" s="4"/>
      <c r="I18" s="4"/>
      <c r="J18" s="4"/>
      <c r="K18" s="4"/>
      <c r="L18" s="4"/>
    </row>
    <row r="19" spans="1:12" ht="15" customHeight="1" x14ac:dyDescent="0.25">
      <c r="A19" s="4"/>
      <c r="B19" s="4"/>
      <c r="C19" s="4"/>
      <c r="D19" s="4"/>
      <c r="E19" s="4"/>
      <c r="F19" s="4"/>
      <c r="G19" s="4"/>
      <c r="H19" s="4"/>
      <c r="I19" s="4"/>
      <c r="J19" s="4"/>
      <c r="K19" s="4"/>
      <c r="L19" s="4"/>
    </row>
    <row r="20" spans="1:12" ht="15" customHeight="1" x14ac:dyDescent="0.25">
      <c r="A20" s="4"/>
      <c r="B20" s="4"/>
      <c r="C20" s="4"/>
      <c r="D20" s="4"/>
      <c r="E20" s="4"/>
      <c r="F20" s="4"/>
      <c r="G20" s="4"/>
      <c r="H20" s="4"/>
      <c r="I20" s="4"/>
      <c r="J20" s="4"/>
      <c r="K20" s="4"/>
      <c r="L20" s="4"/>
    </row>
    <row r="21" spans="1:12" ht="15" customHeight="1" x14ac:dyDescent="0.25">
      <c r="A21" s="4"/>
      <c r="B21" s="4"/>
      <c r="C21" s="4"/>
      <c r="D21" s="4"/>
      <c r="E21" s="4"/>
      <c r="F21" s="4"/>
      <c r="G21" s="4"/>
      <c r="H21" s="4"/>
      <c r="I21" s="4"/>
      <c r="J21" s="4"/>
      <c r="K21" s="4"/>
      <c r="L21" s="4"/>
    </row>
    <row r="22" spans="1:12" ht="15" customHeight="1" x14ac:dyDescent="0.25">
      <c r="A22" s="4"/>
      <c r="B22" s="4"/>
      <c r="C22" s="4"/>
      <c r="D22" s="4"/>
      <c r="E22" s="4"/>
      <c r="F22" s="4"/>
      <c r="G22" s="4"/>
      <c r="H22" s="4"/>
      <c r="I22" s="4"/>
      <c r="J22" s="4"/>
      <c r="K22" s="4"/>
      <c r="L22" s="4"/>
    </row>
    <row r="23" spans="1:12" ht="15" customHeight="1" x14ac:dyDescent="0.25">
      <c r="A23" s="4"/>
      <c r="B23" s="4"/>
      <c r="C23" s="4"/>
      <c r="D23" s="4"/>
      <c r="E23" s="4"/>
      <c r="F23" s="4"/>
      <c r="G23" s="4"/>
      <c r="H23" s="4"/>
      <c r="I23" s="4"/>
      <c r="J23" s="4"/>
      <c r="K23" s="4"/>
      <c r="L23" s="4"/>
    </row>
  </sheetData>
  <pageMargins left="0.7" right="0.7" top="0.75" bottom="0.75" header="0.3" footer="0.3"/>
  <pageSetup paperSize="9" orientation="portrait"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EF7E12-311E-48F1-A8F3-A6DD52645A0B}">
  <dimension ref="A1:L26"/>
  <sheetViews>
    <sheetView workbookViewId="0">
      <selection activeCell="B4" sqref="B4:K26"/>
    </sheetView>
  </sheetViews>
  <sheetFormatPr defaultRowHeight="15" x14ac:dyDescent="0.25"/>
  <cols>
    <col min="1" max="1" width="18.42578125" style="2" customWidth="1"/>
    <col min="2" max="16384" width="9.140625" style="2"/>
  </cols>
  <sheetData>
    <row r="1" spans="1:12" x14ac:dyDescent="0.25">
      <c r="A1" s="1" t="s">
        <v>0</v>
      </c>
      <c r="B1" s="2" t="s">
        <v>372</v>
      </c>
    </row>
    <row r="2" spans="1:12" x14ac:dyDescent="0.25">
      <c r="A2" s="1" t="s">
        <v>2</v>
      </c>
      <c r="B2" s="2" t="s">
        <v>337</v>
      </c>
    </row>
    <row r="3" spans="1:12" x14ac:dyDescent="0.25">
      <c r="A3" s="1"/>
    </row>
    <row r="4" spans="1:12" ht="15" customHeight="1" x14ac:dyDescent="0.25">
      <c r="A4" s="5" t="s">
        <v>1</v>
      </c>
      <c r="B4" t="s">
        <v>164</v>
      </c>
      <c r="C4" t="s">
        <v>338</v>
      </c>
      <c r="D4" t="s">
        <v>339</v>
      </c>
      <c r="E4" t="s">
        <v>340</v>
      </c>
      <c r="F4" t="s">
        <v>162</v>
      </c>
      <c r="G4" t="s">
        <v>252</v>
      </c>
      <c r="H4" t="s">
        <v>253</v>
      </c>
      <c r="I4"/>
      <c r="J4"/>
      <c r="K4"/>
      <c r="L4" s="4"/>
    </row>
    <row r="5" spans="1:12" ht="15" customHeight="1" x14ac:dyDescent="0.25">
      <c r="A5" s="4"/>
      <c r="B5" t="s">
        <v>212</v>
      </c>
      <c r="C5" s="57">
        <v>4.362483273146271</v>
      </c>
      <c r="D5" s="57">
        <v>1.1863170612254181</v>
      </c>
      <c r="E5">
        <f>Table119[[#This Row],[Classroom-based adult education]]+Table119[[#This Row],[Work-based learning or apprenticeships]]</f>
        <v>5.5488003343716894</v>
      </c>
      <c r="F5"/>
      <c r="G5"/>
      <c r="H5"/>
      <c r="I5"/>
      <c r="J5"/>
      <c r="K5"/>
      <c r="L5" s="4"/>
    </row>
    <row r="6" spans="1:12" ht="15" customHeight="1" x14ac:dyDescent="0.25">
      <c r="A6" s="4"/>
      <c r="B6" t="s">
        <v>213</v>
      </c>
      <c r="C6" s="57">
        <v>4.6431560360291693</v>
      </c>
      <c r="D6" s="57">
        <v>1.2522778667175447</v>
      </c>
      <c r="E6">
        <f>Table119[[#This Row],[Classroom-based adult education]]+Table119[[#This Row],[Work-based learning or apprenticeships]]</f>
        <v>5.8954339027467135</v>
      </c>
      <c r="F6"/>
      <c r="G6"/>
      <c r="H6"/>
      <c r="I6"/>
      <c r="J6"/>
      <c r="K6"/>
      <c r="L6" s="4"/>
    </row>
    <row r="7" spans="1:12" ht="15" customHeight="1" x14ac:dyDescent="0.25">
      <c r="A7" s="4"/>
      <c r="B7" t="s">
        <v>214</v>
      </c>
      <c r="C7" s="57">
        <v>4.3074408111797133</v>
      </c>
      <c r="D7" s="57">
        <v>1.4193272262307544</v>
      </c>
      <c r="E7">
        <f>Table119[[#This Row],[Classroom-based adult education]]+Table119[[#This Row],[Work-based learning or apprenticeships]]</f>
        <v>5.7267680374104675</v>
      </c>
      <c r="F7"/>
      <c r="G7"/>
      <c r="H7"/>
      <c r="I7"/>
      <c r="J7"/>
      <c r="K7"/>
      <c r="L7" s="4"/>
    </row>
    <row r="8" spans="1:12" ht="15" customHeight="1" x14ac:dyDescent="0.25">
      <c r="A8" s="4"/>
      <c r="B8" t="s">
        <v>215</v>
      </c>
      <c r="C8" s="57">
        <v>4.2560416253855955</v>
      </c>
      <c r="D8" s="57">
        <v>1.4089568917486242</v>
      </c>
      <c r="E8">
        <f>Table119[[#This Row],[Classroom-based adult education]]+Table119[[#This Row],[Work-based learning or apprenticeships]]</f>
        <v>5.6649985171342196</v>
      </c>
      <c r="F8"/>
      <c r="G8"/>
      <c r="H8"/>
      <c r="I8"/>
      <c r="J8"/>
      <c r="K8"/>
      <c r="L8" s="4"/>
    </row>
    <row r="9" spans="1:12" ht="15" customHeight="1" x14ac:dyDescent="0.25">
      <c r="A9" s="4"/>
      <c r="B9" t="s">
        <v>216</v>
      </c>
      <c r="C9" s="57">
        <v>3.8887150062886406</v>
      </c>
      <c r="D9" s="57">
        <v>1.4302994014390122</v>
      </c>
      <c r="E9">
        <f>Table119[[#This Row],[Classroom-based adult education]]+Table119[[#This Row],[Work-based learning or apprenticeships]]</f>
        <v>5.3190144077276527</v>
      </c>
      <c r="F9"/>
      <c r="G9"/>
      <c r="H9"/>
      <c r="I9"/>
      <c r="J9"/>
      <c r="K9"/>
      <c r="L9" s="4"/>
    </row>
    <row r="10" spans="1:12" ht="15" customHeight="1" x14ac:dyDescent="0.25">
      <c r="A10" s="4"/>
      <c r="B10" t="s">
        <v>217</v>
      </c>
      <c r="C10" s="57">
        <v>3.7643948473864346</v>
      </c>
      <c r="D10" s="57">
        <v>1.6103475201609003</v>
      </c>
      <c r="E10">
        <f>Table119[[#This Row],[Classroom-based adult education]]+Table119[[#This Row],[Work-based learning or apprenticeships]]</f>
        <v>5.3747423675473351</v>
      </c>
      <c r="F10"/>
      <c r="G10"/>
      <c r="H10"/>
      <c r="I10"/>
      <c r="J10"/>
      <c r="K10"/>
      <c r="L10" s="4"/>
    </row>
    <row r="11" spans="1:12" ht="15" customHeight="1" x14ac:dyDescent="0.25">
      <c r="A11" s="4"/>
      <c r="B11" t="s">
        <v>218</v>
      </c>
      <c r="C11" s="57">
        <v>3.0162770430612325</v>
      </c>
      <c r="D11" s="57">
        <v>2.4741750158443843</v>
      </c>
      <c r="E11">
        <f>Table119[[#This Row],[Classroom-based adult education]]+Table119[[#This Row],[Work-based learning or apprenticeships]]</f>
        <v>5.4904520589056167</v>
      </c>
      <c r="F11"/>
      <c r="G11"/>
      <c r="H11"/>
      <c r="I11"/>
      <c r="J11"/>
      <c r="K11"/>
      <c r="L11" s="4"/>
    </row>
    <row r="12" spans="1:12" ht="15" customHeight="1" x14ac:dyDescent="0.25">
      <c r="A12" s="4"/>
      <c r="B12" t="s">
        <v>219</v>
      </c>
      <c r="C12" s="57">
        <v>3.1072199881281062</v>
      </c>
      <c r="D12" s="57">
        <v>2.5733561625988228</v>
      </c>
      <c r="E12">
        <f>Table119[[#This Row],[Classroom-based adult education]]+Table119[[#This Row],[Work-based learning or apprenticeships]]</f>
        <v>5.680576150726929</v>
      </c>
      <c r="F12"/>
      <c r="G12"/>
      <c r="H12"/>
      <c r="I12"/>
      <c r="J12"/>
      <c r="K12"/>
      <c r="L12" s="4"/>
    </row>
    <row r="13" spans="1:12" ht="15" customHeight="1" x14ac:dyDescent="0.25">
      <c r="A13" s="4"/>
      <c r="B13" t="s">
        <v>220</v>
      </c>
      <c r="C13" s="57">
        <v>3.0032941892355196</v>
      </c>
      <c r="D13" s="57">
        <v>2.5131746754850188</v>
      </c>
      <c r="E13">
        <f>Table119[[#This Row],[Classroom-based adult education]]+Table119[[#This Row],[Work-based learning or apprenticeships]]</f>
        <v>5.5164688647205384</v>
      </c>
      <c r="F13"/>
      <c r="G13"/>
      <c r="H13"/>
      <c r="I13"/>
      <c r="J13"/>
      <c r="K13"/>
      <c r="L13" s="4"/>
    </row>
    <row r="14" spans="1:12" ht="15" customHeight="1" x14ac:dyDescent="0.25">
      <c r="A14" s="4"/>
      <c r="B14" t="s">
        <v>221</v>
      </c>
      <c r="C14" s="57">
        <v>2.6052200394724405</v>
      </c>
      <c r="D14" s="57">
        <v>2.4393686672982402</v>
      </c>
      <c r="E14">
        <f>Table119[[#This Row],[Classroom-based adult education]]+Table119[[#This Row],[Work-based learning or apprenticeships]]</f>
        <v>5.0445887067706803</v>
      </c>
      <c r="F14"/>
      <c r="G14"/>
      <c r="H14"/>
      <c r="I14"/>
      <c r="J14"/>
      <c r="K14"/>
      <c r="L14" s="4"/>
    </row>
    <row r="15" spans="1:12" ht="15" customHeight="1" x14ac:dyDescent="0.25">
      <c r="A15" s="4"/>
      <c r="B15" t="s">
        <v>222</v>
      </c>
      <c r="C15" s="57">
        <v>2.6095075533787955</v>
      </c>
      <c r="D15" s="57">
        <v>2.1690752270838698</v>
      </c>
      <c r="E15">
        <f>Table119[[#This Row],[Classroom-based adult education]]+Table119[[#This Row],[Work-based learning or apprenticeships]]</f>
        <v>4.7785827804626653</v>
      </c>
      <c r="F15"/>
      <c r="G15"/>
      <c r="H15"/>
      <c r="I15"/>
      <c r="J15"/>
      <c r="K15"/>
      <c r="L15" s="4"/>
    </row>
    <row r="16" spans="1:12" ht="15" customHeight="1" x14ac:dyDescent="0.25">
      <c r="A16" s="4"/>
      <c r="B16" t="s">
        <v>223</v>
      </c>
      <c r="C16" s="57">
        <v>2.5342490658086638</v>
      </c>
      <c r="D16" s="57">
        <v>2.0007776750235116</v>
      </c>
      <c r="E16">
        <f>Table119[[#This Row],[Classroom-based adult education]]+Table119[[#This Row],[Work-based learning or apprenticeships]]</f>
        <v>4.5350267408321754</v>
      </c>
      <c r="F16"/>
      <c r="G16"/>
      <c r="H16"/>
      <c r="I16"/>
      <c r="J16"/>
      <c r="K16"/>
      <c r="L16" s="4"/>
    </row>
    <row r="17" spans="1:12" ht="15" customHeight="1" x14ac:dyDescent="0.25">
      <c r="A17" s="4"/>
      <c r="B17" t="s">
        <v>224</v>
      </c>
      <c r="C17" s="57">
        <v>2.4055250017113412</v>
      </c>
      <c r="D17" s="57">
        <v>2.0285984555305543</v>
      </c>
      <c r="E17">
        <f>Table119[[#This Row],[Classroom-based adult education]]+Table119[[#This Row],[Work-based learning or apprenticeships]]</f>
        <v>4.4341234572418955</v>
      </c>
      <c r="F17"/>
      <c r="G17"/>
      <c r="H17"/>
      <c r="I17"/>
      <c r="J17"/>
      <c r="K17"/>
      <c r="L17" s="4"/>
    </row>
    <row r="18" spans="1:12" ht="15" customHeight="1" x14ac:dyDescent="0.25">
      <c r="A18" s="4"/>
      <c r="B18" t="s">
        <v>225</v>
      </c>
      <c r="C18" s="57">
        <v>1.9868455809646328</v>
      </c>
      <c r="D18" s="57">
        <v>1.8342481681803258</v>
      </c>
      <c r="E18">
        <f>Table119[[#This Row],[Classroom-based adult education]]+Table119[[#This Row],[Work-based learning or apprenticeships]]</f>
        <v>3.8210937491449588</v>
      </c>
      <c r="F18"/>
      <c r="G18"/>
      <c r="H18"/>
      <c r="I18"/>
      <c r="J18"/>
      <c r="K18"/>
      <c r="L18" s="4"/>
    </row>
    <row r="19" spans="1:12" ht="15" customHeight="1" x14ac:dyDescent="0.25">
      <c r="A19" s="4"/>
      <c r="B19" t="s">
        <v>226</v>
      </c>
      <c r="C19" s="57">
        <v>1.7723569271302582</v>
      </c>
      <c r="D19" s="57">
        <v>1.9467680094844593</v>
      </c>
      <c r="E19">
        <f>Table119[[#This Row],[Classroom-based adult education]]+Table119[[#This Row],[Work-based learning or apprenticeships]]</f>
        <v>3.7191249366147172</v>
      </c>
      <c r="F19"/>
      <c r="G19"/>
      <c r="H19"/>
      <c r="I19"/>
      <c r="J19"/>
      <c r="K19"/>
      <c r="L19" s="4"/>
    </row>
    <row r="20" spans="1:12" ht="15" customHeight="1" x14ac:dyDescent="0.25">
      <c r="A20" s="4"/>
      <c r="B20" t="s">
        <v>227</v>
      </c>
      <c r="C20" s="57">
        <v>1.6846745223372717</v>
      </c>
      <c r="D20" s="57">
        <v>1.8077116957305523</v>
      </c>
      <c r="E20">
        <f>Table119[[#This Row],[Classroom-based adult education]]+Table119[[#This Row],[Work-based learning or apprenticeships]]</f>
        <v>3.492386218067824</v>
      </c>
      <c r="F20"/>
      <c r="G20"/>
      <c r="H20"/>
      <c r="I20"/>
      <c r="J20"/>
      <c r="K20"/>
      <c r="L20" s="4"/>
    </row>
    <row r="21" spans="1:12" ht="15" customHeight="1" x14ac:dyDescent="0.25">
      <c r="A21" s="4"/>
      <c r="B21" t="s">
        <v>228</v>
      </c>
      <c r="C21" s="57">
        <v>1.6470787432861089</v>
      </c>
      <c r="D21" s="57">
        <v>1.9702819123613586</v>
      </c>
      <c r="E21">
        <f>Table119[[#This Row],[Classroom-based adult education]]+Table119[[#This Row],[Work-based learning or apprenticeships]]</f>
        <v>3.6173606556474676</v>
      </c>
      <c r="F21"/>
      <c r="G21"/>
      <c r="H21"/>
      <c r="I21"/>
      <c r="J21"/>
      <c r="K21"/>
      <c r="L21" s="4"/>
    </row>
    <row r="22" spans="1:12" ht="15" customHeight="1" x14ac:dyDescent="0.25">
      <c r="A22" s="4"/>
      <c r="B22" t="s">
        <v>229</v>
      </c>
      <c r="C22" s="57">
        <v>1.5555938321799103</v>
      </c>
      <c r="D22" s="57">
        <v>2.0777532954817333</v>
      </c>
      <c r="E22">
        <f>Table119[[#This Row],[Classroom-based adult education]]+Table119[[#This Row],[Work-based learning or apprenticeships]]</f>
        <v>3.6333471276616436</v>
      </c>
      <c r="F22"/>
      <c r="G22"/>
      <c r="H22"/>
      <c r="I22"/>
      <c r="J22"/>
      <c r="K22"/>
      <c r="L22" s="4"/>
    </row>
    <row r="23" spans="1:12" ht="15" customHeight="1" x14ac:dyDescent="0.25">
      <c r="A23" s="4"/>
      <c r="B23" t="s">
        <v>230</v>
      </c>
      <c r="C23" s="57">
        <v>1.4977706109340512</v>
      </c>
      <c r="D23" s="57">
        <v>1.904617267342986</v>
      </c>
      <c r="E23">
        <f>Table119[[#This Row],[Classroom-based adult education]]+Table119[[#This Row],[Work-based learning or apprenticeships]]</f>
        <v>3.4023878782770369</v>
      </c>
      <c r="F23"/>
      <c r="G23"/>
      <c r="H23"/>
      <c r="I23"/>
      <c r="J23"/>
      <c r="K23"/>
      <c r="L23" s="4"/>
    </row>
    <row r="24" spans="1:12" x14ac:dyDescent="0.25">
      <c r="B24" t="s">
        <v>231</v>
      </c>
      <c r="C24" s="57">
        <v>1.4424251471125431</v>
      </c>
      <c r="D24" s="57">
        <v>2.2932741139650541</v>
      </c>
      <c r="E24">
        <f>Table119[[#This Row],[Classroom-based adult education]]+Table119[[#This Row],[Work-based learning or apprenticeships]]</f>
        <v>3.7356992610775972</v>
      </c>
      <c r="F24" s="57"/>
      <c r="G24" s="57"/>
      <c r="H24"/>
      <c r="I24" s="17"/>
      <c r="J24"/>
      <c r="K24" s="50">
        <f>(Table119[[#This Row],[Work-based learning or apprenticeships]]-D22)/D22</f>
        <v>0.10372781934794222</v>
      </c>
    </row>
    <row r="25" spans="1:12" x14ac:dyDescent="0.25">
      <c r="B25"/>
      <c r="C25" s="57"/>
      <c r="D25" s="57"/>
      <c r="E25"/>
      <c r="F25"/>
      <c r="G25"/>
      <c r="H25"/>
      <c r="I25"/>
      <c r="J25"/>
      <c r="K25"/>
    </row>
    <row r="26" spans="1:12" x14ac:dyDescent="0.25">
      <c r="B26" t="s">
        <v>296</v>
      </c>
      <c r="C26" s="57">
        <v>1.8651802009729836</v>
      </c>
      <c r="D26" s="57">
        <v>2.5814986068754093</v>
      </c>
      <c r="E26">
        <f>Table119[[#This Row],[Classroom-based adult education]]+Table119[[#This Row],[Work-based learning or apprenticeships]]</f>
        <v>4.446678807848393</v>
      </c>
      <c r="F26" s="57">
        <v>1.8651802009729836</v>
      </c>
      <c r="G26" s="57">
        <v>2.5814986068754093</v>
      </c>
      <c r="H26">
        <f>Table119[[#This Row],[Classroom-based adult education]]+Table119[[#This Row],[Work-based learning or apprenticeships]]</f>
        <v>4.446678807848393</v>
      </c>
      <c r="I26" s="50"/>
      <c r="J26"/>
      <c r="K26"/>
    </row>
  </sheetData>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1298AC-233D-4970-A82D-A4CA16E778B6}">
  <dimension ref="A1"/>
  <sheetViews>
    <sheetView workbookViewId="0">
      <selection activeCell="L21" sqref="L21"/>
    </sheetView>
  </sheetViews>
  <sheetFormatPr defaultRowHeight="15" x14ac:dyDescent="0.25"/>
  <sheetData/>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C7E24B-7A7E-4648-921E-46601D691B58}">
  <dimension ref="A1:L25"/>
  <sheetViews>
    <sheetView workbookViewId="0">
      <selection activeCell="B4" sqref="B4:H25"/>
    </sheetView>
  </sheetViews>
  <sheetFormatPr defaultRowHeight="15" x14ac:dyDescent="0.25"/>
  <cols>
    <col min="1" max="1" width="18.42578125" style="2" customWidth="1"/>
    <col min="2" max="16384" width="9.140625" style="2"/>
  </cols>
  <sheetData>
    <row r="1" spans="1:12" x14ac:dyDescent="0.25">
      <c r="A1" s="1" t="s">
        <v>0</v>
      </c>
      <c r="B1" s="2" t="s">
        <v>373</v>
      </c>
    </row>
    <row r="2" spans="1:12" x14ac:dyDescent="0.25">
      <c r="A2" s="1" t="s">
        <v>2</v>
      </c>
      <c r="B2" s="2" t="s">
        <v>341</v>
      </c>
    </row>
    <row r="3" spans="1:12" x14ac:dyDescent="0.25">
      <c r="A3" s="1"/>
    </row>
    <row r="4" spans="1:12" ht="15" customHeight="1" x14ac:dyDescent="0.25">
      <c r="A4" s="5" t="s">
        <v>1</v>
      </c>
      <c r="B4" t="s">
        <v>164</v>
      </c>
      <c r="C4" t="s">
        <v>342</v>
      </c>
      <c r="D4" t="s">
        <v>343</v>
      </c>
      <c r="E4" t="s">
        <v>344</v>
      </c>
      <c r="F4"/>
      <c r="G4" t="s">
        <v>345</v>
      </c>
      <c r="H4"/>
      <c r="I4" s="4"/>
      <c r="J4" s="4"/>
      <c r="K4" s="4"/>
      <c r="L4" s="4"/>
    </row>
    <row r="5" spans="1:12" ht="15" customHeight="1" x14ac:dyDescent="0.25">
      <c r="A5" s="4"/>
      <c r="B5" s="58" t="s">
        <v>220</v>
      </c>
      <c r="C5">
        <v>415200</v>
      </c>
      <c r="D5">
        <v>247200</v>
      </c>
      <c r="E5">
        <v>3500</v>
      </c>
      <c r="F5"/>
      <c r="G5">
        <f>SUM(Table120[[#This Row],[Intermediate]:[Higher]])</f>
        <v>665900</v>
      </c>
      <c r="H5"/>
      <c r="I5" s="4"/>
      <c r="J5" s="4"/>
      <c r="K5" s="4"/>
      <c r="L5" s="4"/>
    </row>
    <row r="6" spans="1:12" ht="15" customHeight="1" x14ac:dyDescent="0.25">
      <c r="A6" s="4"/>
      <c r="B6" s="58" t="s">
        <v>221</v>
      </c>
      <c r="C6">
        <v>506200</v>
      </c>
      <c r="D6">
        <v>317000</v>
      </c>
      <c r="E6">
        <v>5700</v>
      </c>
      <c r="F6"/>
      <c r="G6">
        <f>SUM(Table120[[#This Row],[Intermediate]:[Higher]])</f>
        <v>828900</v>
      </c>
      <c r="H6"/>
      <c r="I6" s="4"/>
      <c r="J6" s="4"/>
      <c r="K6" s="4"/>
      <c r="L6" s="4"/>
    </row>
    <row r="7" spans="1:12" ht="15" customHeight="1" x14ac:dyDescent="0.25">
      <c r="A7" s="4"/>
      <c r="B7" s="58" t="s">
        <v>222</v>
      </c>
      <c r="C7">
        <v>501700</v>
      </c>
      <c r="D7">
        <v>377000</v>
      </c>
      <c r="E7">
        <v>13000</v>
      </c>
      <c r="F7"/>
      <c r="G7">
        <f>SUM(Table120[[#This Row],[Intermediate]:[Higher]])</f>
        <v>891700</v>
      </c>
      <c r="H7"/>
      <c r="I7" s="4"/>
      <c r="J7" s="4"/>
      <c r="K7" s="4"/>
      <c r="L7" s="4"/>
    </row>
    <row r="8" spans="1:12" ht="15" customHeight="1" x14ac:dyDescent="0.25">
      <c r="A8" s="4"/>
      <c r="B8" s="58" t="s">
        <v>223</v>
      </c>
      <c r="C8">
        <v>503500</v>
      </c>
      <c r="D8">
        <v>351900</v>
      </c>
      <c r="E8">
        <v>18100</v>
      </c>
      <c r="F8"/>
      <c r="G8">
        <f>SUM(Table120[[#This Row],[Intermediate]:[Higher]])</f>
        <v>873500</v>
      </c>
      <c r="H8"/>
      <c r="I8" s="4"/>
      <c r="J8" s="4"/>
      <c r="K8" s="4"/>
      <c r="L8" s="4"/>
    </row>
    <row r="9" spans="1:12" ht="15" customHeight="1" x14ac:dyDescent="0.25">
      <c r="A9" s="4"/>
      <c r="B9" s="58" t="s">
        <v>224</v>
      </c>
      <c r="C9">
        <v>517400</v>
      </c>
      <c r="D9">
        <v>349100</v>
      </c>
      <c r="E9">
        <v>29700</v>
      </c>
      <c r="F9"/>
      <c r="G9">
        <f>SUM(Table120[[#This Row],[Intermediate]:[Higher]])</f>
        <v>896200</v>
      </c>
      <c r="H9"/>
      <c r="I9" s="4"/>
      <c r="J9" s="4"/>
      <c r="K9" s="4"/>
      <c r="L9" s="4"/>
    </row>
    <row r="10" spans="1:12" ht="15" customHeight="1" x14ac:dyDescent="0.25">
      <c r="A10" s="4"/>
      <c r="B10" s="58" t="s">
        <v>225</v>
      </c>
      <c r="C10">
        <v>513600</v>
      </c>
      <c r="D10">
        <v>368600</v>
      </c>
      <c r="E10">
        <v>43800</v>
      </c>
      <c r="F10"/>
      <c r="G10">
        <f>SUM(Table120[[#This Row],[Intermediate]:[Higher]])</f>
        <v>926000</v>
      </c>
      <c r="H10"/>
      <c r="I10" s="4"/>
      <c r="J10" s="4"/>
      <c r="K10" s="4"/>
      <c r="L10" s="4"/>
    </row>
    <row r="11" spans="1:12" ht="15" customHeight="1" x14ac:dyDescent="0.25">
      <c r="A11" s="4"/>
      <c r="B11" s="58" t="s">
        <v>226</v>
      </c>
      <c r="C11">
        <v>487200</v>
      </c>
      <c r="D11">
        <v>388100</v>
      </c>
      <c r="E11">
        <v>60800</v>
      </c>
      <c r="F11"/>
      <c r="G11">
        <f>SUM(Table120[[#This Row],[Intermediate]:[Higher]])</f>
        <v>936100</v>
      </c>
      <c r="H11"/>
      <c r="I11" s="4"/>
      <c r="J11" s="4"/>
      <c r="K11" s="4"/>
      <c r="L11" s="4"/>
    </row>
    <row r="12" spans="1:12" ht="15" customHeight="1" x14ac:dyDescent="0.25">
      <c r="A12" s="4"/>
      <c r="B12" s="58" t="s">
        <v>227</v>
      </c>
      <c r="C12">
        <v>374400</v>
      </c>
      <c r="D12">
        <v>372400</v>
      </c>
      <c r="E12">
        <v>84200</v>
      </c>
      <c r="F12"/>
      <c r="G12">
        <f>SUM(Table120[[#This Row],[Intermediate]:[Higher]])</f>
        <v>831000</v>
      </c>
      <c r="H12"/>
      <c r="I12" s="4"/>
      <c r="J12" s="4"/>
      <c r="K12" s="4"/>
      <c r="L12" s="4"/>
    </row>
    <row r="13" spans="1:12" ht="15" customHeight="1" x14ac:dyDescent="0.25">
      <c r="A13" s="4"/>
      <c r="B13" s="58" t="s">
        <v>228</v>
      </c>
      <c r="C13">
        <v>275800</v>
      </c>
      <c r="D13">
        <v>356200</v>
      </c>
      <c r="E13">
        <v>123900</v>
      </c>
      <c r="F13"/>
      <c r="G13">
        <f>SUM(Table120[[#This Row],[Intermediate]:[Higher]])</f>
        <v>755900</v>
      </c>
      <c r="H13"/>
      <c r="I13" s="4"/>
      <c r="J13" s="4"/>
      <c r="K13" s="4"/>
      <c r="L13" s="4"/>
    </row>
    <row r="14" spans="1:12" ht="15" customHeight="1" x14ac:dyDescent="0.25">
      <c r="A14" s="4"/>
      <c r="B14" s="58" t="s">
        <v>229</v>
      </c>
      <c r="C14">
        <v>225300</v>
      </c>
      <c r="D14">
        <v>338700</v>
      </c>
      <c r="E14">
        <v>165500</v>
      </c>
      <c r="F14"/>
      <c r="G14">
        <f>SUM(Table120[[#This Row],[Intermediate]:[Higher]])</f>
        <v>729500</v>
      </c>
      <c r="H14"/>
      <c r="I14" s="4"/>
      <c r="J14" s="4"/>
      <c r="K14" s="4"/>
      <c r="L14" s="4"/>
    </row>
    <row r="15" spans="1:12" ht="15" customHeight="1" x14ac:dyDescent="0.25">
      <c r="A15" s="4"/>
      <c r="B15" s="58" t="s">
        <v>230</v>
      </c>
      <c r="C15">
        <v>185400</v>
      </c>
      <c r="D15">
        <v>326400</v>
      </c>
      <c r="E15">
        <v>207900</v>
      </c>
      <c r="F15"/>
      <c r="G15">
        <f>SUM(Table120[[#This Row],[Intermediate]:[Higher]])</f>
        <v>719700</v>
      </c>
      <c r="H15"/>
      <c r="I15" s="4"/>
      <c r="J15" s="4"/>
      <c r="K15" s="4"/>
      <c r="L15" s="4"/>
    </row>
    <row r="16" spans="1:12" ht="15" customHeight="1" x14ac:dyDescent="0.25">
      <c r="A16" s="4"/>
      <c r="B16" s="58" t="s">
        <v>231</v>
      </c>
      <c r="C16" s="20">
        <v>175400</v>
      </c>
      <c r="D16" s="20">
        <v>330400</v>
      </c>
      <c r="E16" s="20">
        <v>238800</v>
      </c>
      <c r="F16"/>
      <c r="G16">
        <f>SUM(Table120[[#This Row],[Intermediate]:[Higher]])</f>
        <v>744600</v>
      </c>
      <c r="H16">
        <f>(G16-G11)/G11</f>
        <v>-0.20457216109390022</v>
      </c>
      <c r="I16" s="4"/>
      <c r="J16" s="4"/>
      <c r="K16" s="4"/>
      <c r="L16" s="4"/>
    </row>
    <row r="17" spans="1:12" ht="15" customHeight="1" x14ac:dyDescent="0.25">
      <c r="A17" s="4"/>
      <c r="B17"/>
      <c r="C17"/>
      <c r="D17"/>
      <c r="E17"/>
      <c r="F17"/>
      <c r="G17"/>
      <c r="H17"/>
      <c r="I17" s="4"/>
      <c r="J17" s="4"/>
      <c r="K17" s="4"/>
      <c r="L17" s="4"/>
    </row>
    <row r="18" spans="1:12" ht="15" customHeight="1" x14ac:dyDescent="0.25">
      <c r="A18" s="4"/>
      <c r="B18"/>
      <c r="C18">
        <f>(C16-C11)/C11</f>
        <v>-0.63998357963875208</v>
      </c>
      <c r="D18">
        <f t="shared" ref="D18:E18" si="0">(D16-D11)/D11</f>
        <v>-0.14867302241690286</v>
      </c>
      <c r="E18">
        <f t="shared" si="0"/>
        <v>2.9276315789473686</v>
      </c>
      <c r="F18"/>
      <c r="G18"/>
      <c r="H18"/>
      <c r="I18" s="4"/>
      <c r="J18" s="4"/>
      <c r="K18" s="4"/>
      <c r="L18" s="4"/>
    </row>
    <row r="19" spans="1:12" ht="15" customHeight="1" x14ac:dyDescent="0.25">
      <c r="A19" s="4"/>
      <c r="B19"/>
      <c r="C19"/>
      <c r="D19"/>
      <c r="E19">
        <f>E16/E11</f>
        <v>3.9276315789473686</v>
      </c>
      <c r="F19"/>
      <c r="G19"/>
      <c r="H19"/>
      <c r="I19" s="4"/>
      <c r="J19" s="4"/>
      <c r="K19" s="4"/>
      <c r="L19" s="4"/>
    </row>
    <row r="20" spans="1:12" ht="15" customHeight="1" x14ac:dyDescent="0.25">
      <c r="A20" s="4"/>
      <c r="B20"/>
      <c r="C20"/>
      <c r="D20"/>
      <c r="E20"/>
      <c r="F20"/>
      <c r="G20"/>
      <c r="H20"/>
      <c r="I20" s="4"/>
      <c r="J20" s="4"/>
      <c r="K20" s="4"/>
      <c r="L20" s="4"/>
    </row>
    <row r="21" spans="1:12" ht="15" customHeight="1" x14ac:dyDescent="0.25">
      <c r="A21" s="4"/>
      <c r="B21"/>
      <c r="C21"/>
      <c r="D21"/>
      <c r="E21"/>
      <c r="F21"/>
      <c r="G21"/>
      <c r="H21"/>
      <c r="I21" s="4"/>
      <c r="J21" s="4"/>
      <c r="K21" s="4"/>
      <c r="L21" s="4"/>
    </row>
    <row r="22" spans="1:12" ht="15" customHeight="1" x14ac:dyDescent="0.25">
      <c r="A22" s="4"/>
      <c r="B22"/>
      <c r="C22"/>
      <c r="D22"/>
      <c r="E22"/>
      <c r="F22"/>
      <c r="G22"/>
      <c r="H22"/>
      <c r="I22" s="4"/>
      <c r="J22" s="4"/>
      <c r="K22" s="4"/>
      <c r="L22" s="4"/>
    </row>
    <row r="23" spans="1:12" ht="15" customHeight="1" x14ac:dyDescent="0.25">
      <c r="A23" s="4"/>
      <c r="B23"/>
      <c r="C23"/>
      <c r="D23"/>
      <c r="E23"/>
      <c r="F23"/>
      <c r="G23"/>
      <c r="H23"/>
      <c r="I23" s="4"/>
      <c r="J23" s="4"/>
      <c r="K23" s="4"/>
      <c r="L23" s="4"/>
    </row>
    <row r="24" spans="1:12" x14ac:dyDescent="0.25">
      <c r="B24"/>
      <c r="C24"/>
      <c r="D24"/>
      <c r="E24"/>
      <c r="F24"/>
      <c r="G24"/>
      <c r="H24"/>
    </row>
    <row r="25" spans="1:12" x14ac:dyDescent="0.25">
      <c r="B25"/>
      <c r="C25">
        <f>C15/C5-1</f>
        <v>-0.55346820809248554</v>
      </c>
      <c r="D25"/>
      <c r="E25"/>
      <c r="F25"/>
      <c r="G25"/>
      <c r="H25"/>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158EBC-0630-484C-8D6B-651CF71BAC01}">
  <dimension ref="A1:L23"/>
  <sheetViews>
    <sheetView workbookViewId="0">
      <selection activeCell="B2" sqref="B2"/>
    </sheetView>
  </sheetViews>
  <sheetFormatPr defaultRowHeight="15" x14ac:dyDescent="0.25"/>
  <cols>
    <col min="1" max="1" width="18.42578125" style="2" customWidth="1"/>
    <col min="2" max="16384" width="9.140625" style="2"/>
  </cols>
  <sheetData>
    <row r="1" spans="1:12" x14ac:dyDescent="0.25">
      <c r="A1" s="1" t="s">
        <v>0</v>
      </c>
      <c r="B1" s="2" t="s">
        <v>374</v>
      </c>
    </row>
    <row r="2" spans="1:12" x14ac:dyDescent="0.25">
      <c r="A2" s="1" t="s">
        <v>2</v>
      </c>
      <c r="B2" s="2" t="s">
        <v>348</v>
      </c>
    </row>
    <row r="3" spans="1:12" x14ac:dyDescent="0.25">
      <c r="A3" s="1"/>
    </row>
    <row r="4" spans="1:12" ht="15" customHeight="1" x14ac:dyDescent="0.25">
      <c r="A4" s="5" t="s">
        <v>1</v>
      </c>
      <c r="B4"/>
      <c r="C4" t="s">
        <v>346</v>
      </c>
      <c r="D4" t="s">
        <v>347</v>
      </c>
      <c r="E4"/>
      <c r="F4" s="4"/>
      <c r="G4" s="4"/>
      <c r="H4" s="4"/>
      <c r="I4" s="4"/>
      <c r="J4" s="4"/>
      <c r="K4" s="4"/>
      <c r="L4" s="4"/>
    </row>
    <row r="5" spans="1:12" ht="15" customHeight="1" x14ac:dyDescent="0.25">
      <c r="A5" s="4"/>
      <c r="B5" t="s">
        <v>227</v>
      </c>
      <c r="C5" s="59">
        <v>2.8048780487804903E-2</v>
      </c>
      <c r="D5" s="59">
        <v>2.7176506736923622E-2</v>
      </c>
      <c r="E5"/>
      <c r="F5" s="4"/>
      <c r="G5" s="4"/>
      <c r="H5" s="4"/>
      <c r="I5" s="4"/>
      <c r="J5" s="4"/>
      <c r="K5" s="4"/>
      <c r="L5" s="4"/>
    </row>
    <row r="6" spans="1:12" ht="15" customHeight="1" x14ac:dyDescent="0.25">
      <c r="A6" s="4"/>
      <c r="B6" t="s">
        <v>228</v>
      </c>
      <c r="C6" s="59">
        <v>3.2028469750889688E-2</v>
      </c>
      <c r="D6" s="59">
        <v>1.8750000000000044E-2</v>
      </c>
      <c r="E6"/>
      <c r="F6" s="4"/>
      <c r="G6" s="4"/>
      <c r="H6" s="4"/>
      <c r="I6" s="4"/>
      <c r="J6" s="4"/>
      <c r="K6" s="4"/>
      <c r="L6" s="4"/>
    </row>
    <row r="7" spans="1:12" ht="15" customHeight="1" x14ac:dyDescent="0.25">
      <c r="A7" s="4"/>
      <c r="B7" t="s">
        <v>229</v>
      </c>
      <c r="C7" s="59">
        <v>2.804597701149425E-2</v>
      </c>
      <c r="D7" s="59">
        <v>1.6671248110154524E-2</v>
      </c>
      <c r="E7"/>
      <c r="F7" s="4"/>
      <c r="G7" s="4"/>
      <c r="H7" s="4"/>
      <c r="I7" s="4"/>
      <c r="J7" s="4"/>
      <c r="K7" s="4"/>
      <c r="L7" s="4"/>
    </row>
    <row r="8" spans="1:12" ht="15" customHeight="1" x14ac:dyDescent="0.25">
      <c r="A8" s="4"/>
      <c r="B8" t="s">
        <v>230</v>
      </c>
      <c r="C8" s="59">
        <v>2.895796064400713E-2</v>
      </c>
      <c r="D8" s="59">
        <v>6.0958186493951239E-3</v>
      </c>
      <c r="E8"/>
      <c r="F8" s="4"/>
      <c r="G8" s="4"/>
      <c r="H8" s="4"/>
      <c r="I8" s="4"/>
      <c r="J8" s="4"/>
      <c r="K8" s="4"/>
      <c r="L8" s="4"/>
    </row>
    <row r="9" spans="1:12" ht="15" customHeight="1" x14ac:dyDescent="0.25">
      <c r="A9" s="4"/>
      <c r="B9" t="s">
        <v>231</v>
      </c>
      <c r="C9" s="59">
        <v>3.096816255568835E-2</v>
      </c>
      <c r="D9" s="59">
        <v>6.2195185263228314E-2</v>
      </c>
      <c r="E9"/>
      <c r="F9" s="4"/>
      <c r="G9" s="4"/>
      <c r="H9" s="4"/>
      <c r="I9" s="4"/>
      <c r="J9" s="4"/>
      <c r="K9" s="4"/>
      <c r="L9" s="4"/>
    </row>
    <row r="10" spans="1:12" ht="15" customHeight="1" x14ac:dyDescent="0.25">
      <c r="A10" s="4"/>
      <c r="B10" t="s">
        <v>294</v>
      </c>
      <c r="C10" s="59">
        <v>2.297639123102857E-2</v>
      </c>
      <c r="D10" s="59">
        <v>0.1020390781553242</v>
      </c>
      <c r="E10"/>
      <c r="F10" s="4"/>
      <c r="G10" s="4"/>
      <c r="H10" s="4"/>
      <c r="I10" s="4"/>
      <c r="J10" s="4"/>
      <c r="K10" s="4"/>
      <c r="L10" s="4"/>
    </row>
    <row r="11" spans="1:12" ht="15" customHeight="1" x14ac:dyDescent="0.25">
      <c r="A11" s="4"/>
      <c r="B11" t="s">
        <v>295</v>
      </c>
      <c r="C11" s="59">
        <v>1.8425617166401009E-2</v>
      </c>
      <c r="D11" s="59">
        <v>2.5230490483472368E-2</v>
      </c>
      <c r="E11"/>
      <c r="F11" s="4"/>
      <c r="G11" s="4"/>
      <c r="H11" s="4"/>
      <c r="I11" s="4"/>
      <c r="J11" s="4"/>
      <c r="K11" s="4"/>
      <c r="L11" s="4"/>
    </row>
    <row r="12" spans="1:12" ht="15" customHeight="1" x14ac:dyDescent="0.25">
      <c r="A12" s="4"/>
      <c r="B12" s="4"/>
      <c r="C12" s="4"/>
      <c r="D12" s="4"/>
      <c r="E12" s="4"/>
      <c r="F12" s="4"/>
      <c r="G12" s="4"/>
      <c r="H12" s="4"/>
      <c r="I12" s="4"/>
      <c r="J12" s="4"/>
      <c r="K12" s="4"/>
      <c r="L12" s="4"/>
    </row>
    <row r="13" spans="1:12" ht="15" customHeight="1" x14ac:dyDescent="0.25">
      <c r="A13" s="4"/>
      <c r="B13" s="4"/>
      <c r="C13" s="4"/>
      <c r="D13" s="4"/>
      <c r="E13" s="4"/>
      <c r="F13" s="4"/>
      <c r="G13" s="4"/>
      <c r="H13" s="4"/>
      <c r="I13" s="4"/>
      <c r="J13" s="4"/>
      <c r="K13" s="4"/>
      <c r="L13" s="4"/>
    </row>
    <row r="14" spans="1:12" ht="15" customHeight="1" x14ac:dyDescent="0.25">
      <c r="A14" s="4"/>
      <c r="B14" s="4"/>
      <c r="C14" s="4"/>
      <c r="D14" s="4"/>
      <c r="E14" s="4"/>
      <c r="F14" s="4"/>
      <c r="G14" s="4"/>
      <c r="H14" s="4"/>
      <c r="I14" s="4"/>
      <c r="J14" s="4"/>
      <c r="K14" s="4"/>
      <c r="L14" s="4"/>
    </row>
    <row r="15" spans="1:12" ht="15" customHeight="1" x14ac:dyDescent="0.25">
      <c r="A15" s="4"/>
      <c r="B15" s="4"/>
      <c r="C15" s="4"/>
      <c r="D15" s="4"/>
      <c r="E15" s="4"/>
      <c r="F15" s="4"/>
      <c r="G15" s="4"/>
      <c r="H15" s="4"/>
      <c r="I15" s="4"/>
      <c r="J15" s="4"/>
      <c r="K15" s="4"/>
      <c r="L15" s="4"/>
    </row>
    <row r="16" spans="1:12" ht="15" customHeight="1" x14ac:dyDescent="0.25">
      <c r="A16" s="4"/>
      <c r="B16" s="4"/>
      <c r="C16" s="4"/>
      <c r="D16" s="4"/>
      <c r="E16" s="4"/>
      <c r="F16" s="4"/>
      <c r="G16" s="4"/>
      <c r="H16" s="4"/>
      <c r="I16" s="4"/>
      <c r="J16" s="4"/>
      <c r="K16" s="4"/>
      <c r="L16" s="4"/>
    </row>
    <row r="17" spans="1:12" ht="15" customHeight="1" x14ac:dyDescent="0.25">
      <c r="A17" s="4"/>
      <c r="B17" s="4"/>
      <c r="C17" s="4"/>
      <c r="D17" s="4"/>
      <c r="E17" s="4"/>
      <c r="F17" s="4"/>
      <c r="G17" s="4"/>
      <c r="H17" s="4"/>
      <c r="I17" s="4"/>
      <c r="J17" s="4"/>
      <c r="K17" s="4"/>
      <c r="L17" s="4"/>
    </row>
    <row r="18" spans="1:12" ht="15" customHeight="1" x14ac:dyDescent="0.25">
      <c r="A18" s="4"/>
      <c r="B18" s="4"/>
      <c r="C18" s="4"/>
      <c r="D18" s="4"/>
      <c r="E18" s="4"/>
      <c r="F18" s="4"/>
      <c r="G18" s="4"/>
      <c r="H18" s="4"/>
      <c r="I18" s="4"/>
      <c r="J18" s="4"/>
      <c r="K18" s="4"/>
      <c r="L18" s="4"/>
    </row>
    <row r="19" spans="1:12" ht="15" customHeight="1" x14ac:dyDescent="0.25">
      <c r="A19" s="4"/>
      <c r="B19" s="4"/>
      <c r="C19" s="4"/>
      <c r="D19" s="4"/>
      <c r="E19" s="4"/>
      <c r="F19" s="4"/>
      <c r="G19" s="4"/>
      <c r="H19" s="4"/>
      <c r="I19" s="4"/>
      <c r="J19" s="4"/>
      <c r="K19" s="4"/>
      <c r="L19" s="4"/>
    </row>
    <row r="20" spans="1:12" ht="15" customHeight="1" x14ac:dyDescent="0.25">
      <c r="A20" s="4"/>
      <c r="B20" s="4"/>
      <c r="C20" s="4"/>
      <c r="D20" s="4"/>
      <c r="E20" s="4"/>
      <c r="F20" s="4"/>
      <c r="G20" s="4"/>
      <c r="H20" s="4"/>
      <c r="I20" s="4"/>
      <c r="J20" s="4"/>
      <c r="K20" s="4"/>
      <c r="L20" s="4"/>
    </row>
    <row r="21" spans="1:12" ht="15" customHeight="1" x14ac:dyDescent="0.25">
      <c r="A21" s="4"/>
      <c r="B21" s="4"/>
      <c r="C21" s="4"/>
      <c r="D21" s="4"/>
      <c r="E21" s="4"/>
      <c r="F21" s="4"/>
      <c r="G21" s="4"/>
      <c r="H21" s="4"/>
      <c r="I21" s="4"/>
      <c r="J21" s="4"/>
      <c r="K21" s="4"/>
      <c r="L21" s="4"/>
    </row>
    <row r="22" spans="1:12" ht="15" customHeight="1" x14ac:dyDescent="0.25">
      <c r="A22" s="4"/>
      <c r="B22" s="4"/>
      <c r="C22" s="4"/>
      <c r="D22" s="4"/>
      <c r="E22" s="4"/>
      <c r="F22" s="4"/>
      <c r="G22" s="4"/>
      <c r="H22" s="4"/>
      <c r="I22" s="4"/>
      <c r="J22" s="4"/>
      <c r="K22" s="4"/>
      <c r="L22" s="4"/>
    </row>
    <row r="23" spans="1:12" ht="15" customHeight="1" x14ac:dyDescent="0.25">
      <c r="A23" s="4"/>
      <c r="B23" s="4"/>
      <c r="C23" s="4"/>
      <c r="D23" s="4"/>
      <c r="E23" s="4"/>
      <c r="F23" s="4"/>
      <c r="G23" s="4"/>
      <c r="H23" s="4"/>
      <c r="I23" s="4"/>
      <c r="J23" s="4"/>
      <c r="K23" s="4"/>
      <c r="L23" s="4"/>
    </row>
  </sheetData>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1303DF-9728-4D47-9D53-C76EA0641FEF}">
  <dimension ref="A1:AB40"/>
  <sheetViews>
    <sheetView workbookViewId="0">
      <selection activeCell="B2" sqref="B2"/>
    </sheetView>
  </sheetViews>
  <sheetFormatPr defaultRowHeight="15" x14ac:dyDescent="0.25"/>
  <cols>
    <col min="1" max="1" width="18.42578125" style="2" customWidth="1"/>
    <col min="2" max="16384" width="9.140625" style="2"/>
  </cols>
  <sheetData>
    <row r="1" spans="1:28" x14ac:dyDescent="0.25">
      <c r="A1" s="1" t="s">
        <v>0</v>
      </c>
      <c r="B1" s="2" t="s">
        <v>375</v>
      </c>
    </row>
    <row r="2" spans="1:28" x14ac:dyDescent="0.25">
      <c r="A2" s="1" t="s">
        <v>2</v>
      </c>
      <c r="B2" s="2" t="s">
        <v>355</v>
      </c>
    </row>
    <row r="3" spans="1:28" x14ac:dyDescent="0.25">
      <c r="A3" s="1"/>
    </row>
    <row r="4" spans="1:28" ht="15" customHeight="1" x14ac:dyDescent="0.25">
      <c r="A4" s="5" t="s">
        <v>1</v>
      </c>
      <c r="B4" s="12"/>
      <c r="C4" s="12" t="s">
        <v>349</v>
      </c>
      <c r="D4" t="s">
        <v>350</v>
      </c>
      <c r="E4" t="s">
        <v>351</v>
      </c>
      <c r="F4" s="12" t="s">
        <v>352</v>
      </c>
      <c r="G4" s="33" t="s">
        <v>353</v>
      </c>
      <c r="H4" s="33"/>
      <c r="I4" s="33"/>
      <c r="J4" s="33"/>
      <c r="K4" s="33"/>
      <c r="L4" s="33"/>
      <c r="M4"/>
      <c r="N4"/>
      <c r="O4"/>
      <c r="P4"/>
      <c r="Q4"/>
      <c r="R4"/>
      <c r="S4"/>
      <c r="T4"/>
      <c r="U4"/>
      <c r="V4"/>
      <c r="W4" t="s">
        <v>255</v>
      </c>
      <c r="X4" t="s">
        <v>250</v>
      </c>
      <c r="Y4" t="s">
        <v>251</v>
      </c>
      <c r="Z4" t="s">
        <v>354</v>
      </c>
      <c r="AA4" t="s">
        <v>257</v>
      </c>
      <c r="AB4"/>
    </row>
    <row r="5" spans="1:28" ht="15" customHeight="1" x14ac:dyDescent="0.25">
      <c r="A5" s="4"/>
      <c r="B5" t="s">
        <v>199</v>
      </c>
      <c r="C5"/>
      <c r="D5">
        <v>2420.3310000000001</v>
      </c>
      <c r="E5">
        <v>4052.1219999999998</v>
      </c>
      <c r="F5" s="60">
        <v>5925.7571667090097</v>
      </c>
      <c r="G5"/>
      <c r="H5"/>
      <c r="I5"/>
      <c r="J5"/>
      <c r="K5"/>
      <c r="L5"/>
      <c r="M5" s="19"/>
      <c r="N5" s="19"/>
      <c r="O5" s="19"/>
      <c r="P5"/>
      <c r="Q5"/>
      <c r="R5"/>
      <c r="S5"/>
      <c r="T5"/>
      <c r="U5"/>
      <c r="V5" t="s">
        <v>199</v>
      </c>
      <c r="W5"/>
      <c r="X5">
        <v>2135.9839999999999</v>
      </c>
      <c r="Y5">
        <v>3576.0680000000002</v>
      </c>
      <c r="Z5">
        <v>5372.9452805247656</v>
      </c>
      <c r="AA5"/>
      <c r="AB5"/>
    </row>
    <row r="6" spans="1:28" ht="15" customHeight="1" x14ac:dyDescent="0.35">
      <c r="A6" s="4"/>
      <c r="B6" s="34" t="s">
        <v>200</v>
      </c>
      <c r="C6" s="34"/>
      <c r="D6">
        <v>2406.4549999999999</v>
      </c>
      <c r="E6">
        <v>3989.261</v>
      </c>
      <c r="F6" s="60">
        <v>5751.0029339106204</v>
      </c>
      <c r="G6">
        <v>9509.9188328445234</v>
      </c>
      <c r="H6"/>
      <c r="I6"/>
      <c r="J6"/>
      <c r="K6"/>
      <c r="L6"/>
      <c r="M6" s="19"/>
      <c r="N6" s="19"/>
      <c r="O6" s="42">
        <f>F6/E6</f>
        <v>1.4416211257951337</v>
      </c>
      <c r="P6"/>
      <c r="Q6"/>
      <c r="R6"/>
      <c r="S6"/>
      <c r="T6">
        <v>25239.59001</v>
      </c>
      <c r="U6"/>
      <c r="V6" t="s">
        <v>200</v>
      </c>
      <c r="W6"/>
      <c r="X6">
        <v>2128.933</v>
      </c>
      <c r="Y6">
        <v>3529.203</v>
      </c>
      <c r="Z6">
        <v>5211.6140566864951</v>
      </c>
      <c r="AA6">
        <v>8413.1966699999994</v>
      </c>
      <c r="AB6"/>
    </row>
    <row r="7" spans="1:28" ht="15" customHeight="1" x14ac:dyDescent="0.35">
      <c r="A7" s="4"/>
      <c r="B7" s="34" t="s">
        <v>201</v>
      </c>
      <c r="C7" s="34"/>
      <c r="D7">
        <v>2522.2179999999998</v>
      </c>
      <c r="E7">
        <v>3979.902</v>
      </c>
      <c r="F7" s="60">
        <v>5465.0414620587107</v>
      </c>
      <c r="G7">
        <v>8894.6399604302478</v>
      </c>
      <c r="H7"/>
      <c r="I7"/>
      <c r="J7"/>
      <c r="K7"/>
      <c r="L7"/>
      <c r="M7" s="19"/>
      <c r="N7" s="19"/>
      <c r="O7" s="19"/>
      <c r="P7"/>
      <c r="Q7"/>
      <c r="R7"/>
      <c r="S7"/>
      <c r="T7">
        <v>23706.13193</v>
      </c>
      <c r="U7"/>
      <c r="V7" t="s">
        <v>201</v>
      </c>
      <c r="W7"/>
      <c r="X7">
        <v>2240.7510000000002</v>
      </c>
      <c r="Y7">
        <v>3535.7649999999999</v>
      </c>
      <c r="Z7">
        <v>4948.5318310496987</v>
      </c>
      <c r="AA7">
        <v>7902.0439766666668</v>
      </c>
      <c r="AB7"/>
    </row>
    <row r="8" spans="1:28" ht="15" customHeight="1" x14ac:dyDescent="0.35">
      <c r="A8" s="4"/>
      <c r="B8" s="34" t="s">
        <v>202</v>
      </c>
      <c r="C8" s="34"/>
      <c r="D8">
        <v>2622.027</v>
      </c>
      <c r="E8">
        <v>4083.2649999999999</v>
      </c>
      <c r="F8" s="60">
        <v>5337.9474745689731</v>
      </c>
      <c r="G8">
        <v>8376.4266947279466</v>
      </c>
      <c r="H8"/>
      <c r="I8"/>
      <c r="J8"/>
      <c r="K8"/>
      <c r="L8"/>
      <c r="M8" s="19"/>
      <c r="N8" s="19"/>
      <c r="O8" s="19"/>
      <c r="P8"/>
      <c r="Q8"/>
      <c r="R8"/>
      <c r="S8"/>
      <c r="T8">
        <v>22419.463230000001</v>
      </c>
      <c r="U8"/>
      <c r="V8" t="s">
        <v>202</v>
      </c>
      <c r="W8"/>
      <c r="X8">
        <v>2339.2809999999999</v>
      </c>
      <c r="Y8">
        <v>3642.9459999999999</v>
      </c>
      <c r="Z8">
        <v>4828.7876243543406</v>
      </c>
      <c r="AA8">
        <v>7473.1544100000001</v>
      </c>
      <c r="AB8"/>
    </row>
    <row r="9" spans="1:28" ht="15" customHeight="1" x14ac:dyDescent="0.35">
      <c r="A9" s="4"/>
      <c r="B9" s="34" t="s">
        <v>203</v>
      </c>
      <c r="C9" s="34"/>
      <c r="D9">
        <v>2606.0949999999998</v>
      </c>
      <c r="E9">
        <v>4057.6709999999998</v>
      </c>
      <c r="F9" s="60">
        <v>5401.494468313841</v>
      </c>
      <c r="G9">
        <v>7974.5960164540111</v>
      </c>
      <c r="H9"/>
      <c r="I9"/>
      <c r="J9"/>
      <c r="K9"/>
      <c r="L9"/>
      <c r="M9" s="19"/>
      <c r="N9" s="19"/>
      <c r="O9" s="19"/>
      <c r="P9"/>
      <c r="Q9"/>
      <c r="R9"/>
      <c r="S9"/>
      <c r="T9">
        <v>21433.845949999999</v>
      </c>
      <c r="U9"/>
      <c r="V9" t="s">
        <v>203</v>
      </c>
      <c r="W9"/>
      <c r="X9">
        <v>2334.857</v>
      </c>
      <c r="Y9">
        <v>3635.357</v>
      </c>
      <c r="Z9">
        <v>4880.9043822978192</v>
      </c>
      <c r="AA9">
        <v>7144.6153166666663</v>
      </c>
      <c r="AB9"/>
    </row>
    <row r="10" spans="1:28" ht="15" customHeight="1" x14ac:dyDescent="0.35">
      <c r="A10" s="4"/>
      <c r="B10" s="34" t="s">
        <v>204</v>
      </c>
      <c r="C10" s="34"/>
      <c r="D10">
        <v>2677.2860000000001</v>
      </c>
      <c r="E10">
        <v>3937.4720000000002</v>
      </c>
      <c r="F10" s="60">
        <v>5242.6269839516699</v>
      </c>
      <c r="G10">
        <v>7585.0306728679625</v>
      </c>
      <c r="H10"/>
      <c r="I10"/>
      <c r="J10"/>
      <c r="K10"/>
      <c r="L10"/>
      <c r="M10" s="19"/>
      <c r="N10" s="19"/>
      <c r="O10" s="19"/>
      <c r="P10"/>
      <c r="Q10"/>
      <c r="R10"/>
      <c r="S10"/>
      <c r="T10">
        <v>20461.969120000002</v>
      </c>
      <c r="U10"/>
      <c r="V10" t="s">
        <v>204</v>
      </c>
      <c r="W10"/>
      <c r="X10">
        <v>2407.4850000000001</v>
      </c>
      <c r="Y10">
        <v>3540.6770000000001</v>
      </c>
      <c r="Z10">
        <v>4731.2201781950935</v>
      </c>
      <c r="AA10">
        <v>6820.6563733333342</v>
      </c>
      <c r="AB10"/>
    </row>
    <row r="11" spans="1:28" ht="15" customHeight="1" x14ac:dyDescent="0.35">
      <c r="A11" s="4"/>
      <c r="B11" s="34" t="s">
        <v>205</v>
      </c>
      <c r="C11" s="34"/>
      <c r="D11">
        <v>2650.6390000000001</v>
      </c>
      <c r="E11">
        <v>3773.3739999999998</v>
      </c>
      <c r="F11" s="60">
        <v>4909.0052667911086</v>
      </c>
      <c r="G11">
        <v>7212.9344295437004</v>
      </c>
      <c r="H11"/>
      <c r="I11"/>
      <c r="J11"/>
      <c r="K11"/>
      <c r="L11"/>
      <c r="M11" s="19"/>
      <c r="N11" s="19"/>
      <c r="O11" s="19"/>
      <c r="P11"/>
      <c r="Q11"/>
      <c r="R11"/>
      <c r="S11"/>
      <c r="T11">
        <v>19572.013770000001</v>
      </c>
      <c r="U11"/>
      <c r="V11" t="s">
        <v>205</v>
      </c>
      <c r="W11"/>
      <c r="X11">
        <v>2397.4679999999998</v>
      </c>
      <c r="Y11">
        <v>3412.9670000000001</v>
      </c>
      <c r="Z11">
        <v>4435.0816946617997</v>
      </c>
      <c r="AA11">
        <v>6524.0045900000005</v>
      </c>
      <c r="AB11"/>
    </row>
    <row r="12" spans="1:28" ht="15" customHeight="1" x14ac:dyDescent="0.35">
      <c r="A12" s="4"/>
      <c r="B12" s="34" t="s">
        <v>206</v>
      </c>
      <c r="C12" s="34"/>
      <c r="D12">
        <v>2602.886</v>
      </c>
      <c r="E12">
        <v>3786.1869999999999</v>
      </c>
      <c r="F12" s="60">
        <v>4750.1377824289366</v>
      </c>
      <c r="G12">
        <v>6993.8219668760521</v>
      </c>
      <c r="H12"/>
      <c r="I12"/>
      <c r="J12"/>
      <c r="K12"/>
      <c r="L12"/>
      <c r="M12" s="19"/>
      <c r="N12" s="19"/>
      <c r="O12" s="42"/>
      <c r="P12"/>
      <c r="Q12"/>
      <c r="R12"/>
      <c r="S12"/>
      <c r="T12">
        <v>19010.640469999998</v>
      </c>
      <c r="U12"/>
      <c r="V12" t="s">
        <v>206</v>
      </c>
      <c r="W12"/>
      <c r="X12">
        <v>2358.3919999999998</v>
      </c>
      <c r="Y12">
        <v>3430.5439999999999</v>
      </c>
      <c r="Z12">
        <v>4277.2129043874866</v>
      </c>
      <c r="AA12">
        <v>6336.8801566666662</v>
      </c>
      <c r="AB12"/>
    </row>
    <row r="13" spans="1:28" ht="15" customHeight="1" x14ac:dyDescent="0.35">
      <c r="A13" s="4"/>
      <c r="B13" s="34" t="s">
        <v>207</v>
      </c>
      <c r="C13" s="34"/>
      <c r="D13">
        <v>2614.4180000000001</v>
      </c>
      <c r="E13">
        <v>3826.5509999999999</v>
      </c>
      <c r="F13" s="60">
        <v>4686.5907886840678</v>
      </c>
      <c r="G13">
        <v>6972.6067303790278</v>
      </c>
      <c r="H13"/>
      <c r="I13"/>
      <c r="J13"/>
      <c r="K13"/>
      <c r="L13"/>
      <c r="M13"/>
      <c r="N13" s="42">
        <f>D13/D6</f>
        <v>1.0864188193836994</v>
      </c>
      <c r="O13" s="42">
        <f>E13/E6</f>
        <v>0.95921299709394792</v>
      </c>
      <c r="P13" s="42">
        <f>F13/F6</f>
        <v>0.81491712707182296</v>
      </c>
      <c r="Q13" s="42">
        <f>G13/G6</f>
        <v>0.73319308533924077</v>
      </c>
      <c r="R13"/>
      <c r="S13"/>
      <c r="T13">
        <v>18887.350399999999</v>
      </c>
      <c r="U13"/>
      <c r="V13" t="s">
        <v>207</v>
      </c>
      <c r="W13"/>
      <c r="X13">
        <v>2360.6390000000001</v>
      </c>
      <c r="Y13">
        <v>3455.1120000000001</v>
      </c>
      <c r="Z13">
        <v>4233.3087959520053</v>
      </c>
      <c r="AA13">
        <v>6295.7834666666668</v>
      </c>
      <c r="AB13"/>
    </row>
    <row r="14" spans="1:28" ht="15" customHeight="1" x14ac:dyDescent="0.35">
      <c r="A14" s="4"/>
      <c r="B14" s="34" t="s">
        <v>208</v>
      </c>
      <c r="C14" s="34"/>
      <c r="D14">
        <v>2781.9949999999999</v>
      </c>
      <c r="E14">
        <v>3879.279</v>
      </c>
      <c r="F14" s="60">
        <v>4635.2516395795092</v>
      </c>
      <c r="G14">
        <v>6977.3821878388717</v>
      </c>
      <c r="H14"/>
      <c r="I14"/>
      <c r="J14"/>
      <c r="K14"/>
      <c r="L14"/>
      <c r="M14" s="19"/>
      <c r="N14" s="19"/>
      <c r="O14" s="19"/>
      <c r="P14"/>
      <c r="Q14"/>
      <c r="R14"/>
      <c r="S14"/>
      <c r="T14">
        <v>18939.153330000001</v>
      </c>
      <c r="U14"/>
      <c r="V14" t="s">
        <v>208</v>
      </c>
      <c r="W14"/>
      <c r="X14">
        <v>2517.1149999999998</v>
      </c>
      <c r="Y14">
        <v>3509.9250000000002</v>
      </c>
      <c r="Z14">
        <v>4195.5452721707406</v>
      </c>
      <c r="AA14">
        <v>6313.0511100000003</v>
      </c>
      <c r="AB14"/>
    </row>
    <row r="15" spans="1:28" ht="15" customHeight="1" x14ac:dyDescent="0.35">
      <c r="A15" s="4"/>
      <c r="B15" s="34" t="s">
        <v>209</v>
      </c>
      <c r="C15" s="34"/>
      <c r="D15">
        <v>3062.9459999999999</v>
      </c>
      <c r="E15">
        <v>4077.5929999999998</v>
      </c>
      <c r="F15" s="60">
        <v>4873.8898698658795</v>
      </c>
      <c r="G15">
        <v>6983.3901544109376</v>
      </c>
      <c r="H15"/>
      <c r="I15"/>
      <c r="J15"/>
      <c r="K15"/>
      <c r="L15"/>
      <c r="M15" s="19"/>
      <c r="N15" s="19"/>
      <c r="O15" s="19"/>
      <c r="P15" s="19"/>
      <c r="Q15"/>
      <c r="R15"/>
      <c r="S15"/>
      <c r="T15">
        <v>19118.446</v>
      </c>
      <c r="U15"/>
      <c r="V15" t="s">
        <v>209</v>
      </c>
      <c r="W15"/>
      <c r="X15">
        <v>2795.145</v>
      </c>
      <c r="Y15">
        <v>3721.0790000000002</v>
      </c>
      <c r="Z15">
        <v>4449.4777744912608</v>
      </c>
      <c r="AA15">
        <v>6372.815333333333</v>
      </c>
      <c r="AB15"/>
    </row>
    <row r="16" spans="1:28" ht="15" customHeight="1" x14ac:dyDescent="0.25">
      <c r="A16" s="4"/>
      <c r="B16" s="43" t="s">
        <v>210</v>
      </c>
      <c r="C16" s="43"/>
      <c r="D16">
        <v>3398.87</v>
      </c>
      <c r="E16">
        <v>4411.9780000000001</v>
      </c>
      <c r="F16" s="60">
        <v>5076.8410799720259</v>
      </c>
      <c r="G16">
        <v>7149.3590898236907</v>
      </c>
      <c r="H16"/>
      <c r="I16"/>
      <c r="J16"/>
      <c r="K16"/>
      <c r="L16"/>
      <c r="M16" s="19"/>
      <c r="N16" s="19"/>
      <c r="O16" s="19"/>
      <c r="P16"/>
      <c r="Q16"/>
      <c r="R16"/>
      <c r="S16"/>
      <c r="T16">
        <v>19439.857650000002</v>
      </c>
      <c r="U16"/>
      <c r="V16" t="s">
        <v>210</v>
      </c>
      <c r="W16"/>
      <c r="X16">
        <v>3080.6280000000002</v>
      </c>
      <c r="Y16">
        <v>3998.877</v>
      </c>
      <c r="Z16">
        <v>4603.2714568288111</v>
      </c>
      <c r="AA16">
        <v>6479.9525500000009</v>
      </c>
      <c r="AB16"/>
    </row>
    <row r="17" spans="1:28" ht="15" customHeight="1" x14ac:dyDescent="0.35">
      <c r="A17" s="4"/>
      <c r="B17" s="43" t="s">
        <v>211</v>
      </c>
      <c r="C17" s="61">
        <v>1676.7877668674482</v>
      </c>
      <c r="D17">
        <v>3728.5120000000002</v>
      </c>
      <c r="E17">
        <v>4762.4930000000004</v>
      </c>
      <c r="F17" s="60">
        <v>5462.0411626874984</v>
      </c>
      <c r="G17">
        <v>7258.7831111059895</v>
      </c>
      <c r="H17"/>
      <c r="I17"/>
      <c r="J17"/>
      <c r="K17"/>
      <c r="L17"/>
      <c r="M17" s="19"/>
      <c r="N17" s="19"/>
      <c r="O17" s="19"/>
      <c r="P17"/>
      <c r="Q17"/>
      <c r="R17"/>
      <c r="S17"/>
      <c r="T17">
        <v>19894.965329999999</v>
      </c>
      <c r="U17"/>
      <c r="V17" t="s">
        <v>211</v>
      </c>
      <c r="W17">
        <v>1514.3407677789933</v>
      </c>
      <c r="X17">
        <v>3406.3850000000002</v>
      </c>
      <c r="Y17">
        <v>4351.0339999999997</v>
      </c>
      <c r="Z17">
        <v>4992.078235417227</v>
      </c>
      <c r="AA17">
        <v>6631.6551099999997</v>
      </c>
      <c r="AB17"/>
    </row>
    <row r="18" spans="1:28" ht="15" customHeight="1" x14ac:dyDescent="0.35">
      <c r="A18" s="4"/>
      <c r="B18" s="43" t="s">
        <v>212</v>
      </c>
      <c r="C18" s="61">
        <v>1183.0690919399065</v>
      </c>
      <c r="D18">
        <v>4217.9880000000003</v>
      </c>
      <c r="E18">
        <v>5426.2860000000001</v>
      </c>
      <c r="F18" s="60">
        <v>5522.0529087182495</v>
      </c>
      <c r="G18">
        <v>7469.4379383125133</v>
      </c>
      <c r="H18"/>
      <c r="I18"/>
      <c r="J18"/>
      <c r="K18"/>
      <c r="L18"/>
      <c r="M18" s="19"/>
      <c r="N18" s="19"/>
      <c r="O18" s="19"/>
      <c r="P18"/>
      <c r="Q18"/>
      <c r="R18"/>
      <c r="S18"/>
      <c r="T18">
        <v>20465.67698</v>
      </c>
      <c r="U18"/>
      <c r="V18" t="s">
        <v>212</v>
      </c>
      <c r="W18">
        <v>1068.1062372783329</v>
      </c>
      <c r="X18">
        <v>3852.319</v>
      </c>
      <c r="Y18">
        <v>4955.866</v>
      </c>
      <c r="Z18">
        <v>5045.2861529369047</v>
      </c>
      <c r="AA18">
        <v>6821.892326666667</v>
      </c>
      <c r="AB18"/>
    </row>
    <row r="19" spans="1:28" ht="15" customHeight="1" x14ac:dyDescent="0.35">
      <c r="A19" s="4"/>
      <c r="B19" s="43" t="s">
        <v>213</v>
      </c>
      <c r="C19" s="61">
        <v>1790.3993470812165</v>
      </c>
      <c r="D19">
        <v>4491.018</v>
      </c>
      <c r="E19">
        <v>5829.2510000000002</v>
      </c>
      <c r="F19" s="60">
        <v>5965.2846010131389</v>
      </c>
      <c r="G19">
        <v>7566.6903523015399</v>
      </c>
      <c r="H19"/>
      <c r="I19"/>
      <c r="J19"/>
      <c r="K19"/>
      <c r="L19"/>
      <c r="M19" s="19"/>
      <c r="N19" s="19"/>
      <c r="O19" s="19"/>
      <c r="P19"/>
      <c r="Q19"/>
      <c r="R19"/>
      <c r="S19"/>
      <c r="T19">
        <v>20818.844369999999</v>
      </c>
      <c r="U19"/>
      <c r="V19" t="s">
        <v>213</v>
      </c>
      <c r="W19">
        <v>1623.1801322715708</v>
      </c>
      <c r="X19">
        <v>4118.8329999999996</v>
      </c>
      <c r="Y19">
        <v>5346.1629999999996</v>
      </c>
      <c r="Z19">
        <v>5473.0431590175249</v>
      </c>
      <c r="AA19">
        <v>6939.6147899999996</v>
      </c>
      <c r="AB19"/>
    </row>
    <row r="20" spans="1:28" ht="15" customHeight="1" x14ac:dyDescent="0.35">
      <c r="A20" s="4"/>
      <c r="B20" s="43" t="s">
        <v>214</v>
      </c>
      <c r="C20" s="61">
        <v>1888.2044890542343</v>
      </c>
      <c r="D20">
        <v>4608.3010000000004</v>
      </c>
      <c r="E20">
        <v>6076.8320000000003</v>
      </c>
      <c r="F20" s="60">
        <v>5771.5748100677774</v>
      </c>
      <c r="G20">
        <v>7636.1242560031924</v>
      </c>
      <c r="H20"/>
      <c r="I20"/>
      <c r="J20"/>
      <c r="K20"/>
      <c r="L20"/>
      <c r="M20" s="19"/>
      <c r="N20" s="19"/>
      <c r="O20" s="19"/>
      <c r="P20"/>
      <c r="Q20"/>
      <c r="R20" s="62"/>
      <c r="S20" s="62"/>
      <c r="T20">
        <v>21049.984130000001</v>
      </c>
      <c r="U20"/>
      <c r="V20" t="s">
        <v>214</v>
      </c>
      <c r="W20">
        <v>1715.1178332948136</v>
      </c>
      <c r="X20">
        <v>4234.4629999999997</v>
      </c>
      <c r="Y20">
        <v>5583.8630000000003</v>
      </c>
      <c r="Z20">
        <v>5305.4247983422192</v>
      </c>
      <c r="AA20">
        <v>7016.6613766666669</v>
      </c>
      <c r="AB20"/>
    </row>
    <row r="21" spans="1:28" ht="15" customHeight="1" x14ac:dyDescent="0.35">
      <c r="A21" s="4"/>
      <c r="B21" s="43" t="s">
        <v>215</v>
      </c>
      <c r="C21" s="61">
        <v>1942.6723676673848</v>
      </c>
      <c r="D21">
        <v>4867.2529999999997</v>
      </c>
      <c r="E21">
        <v>6376.201</v>
      </c>
      <c r="F21" s="60">
        <v>6825.8829583812567</v>
      </c>
      <c r="G21">
        <v>7589.1892348731126</v>
      </c>
      <c r="H21"/>
      <c r="I21"/>
      <c r="J21"/>
      <c r="K21"/>
      <c r="L21"/>
      <c r="M21" s="19"/>
      <c r="N21"/>
      <c r="O21" s="42">
        <f>G21/G13</f>
        <v>1.0884292673223186</v>
      </c>
      <c r="P21"/>
      <c r="Q21"/>
      <c r="R21" s="62"/>
      <c r="S21" s="62"/>
      <c r="T21">
        <v>20985.800589999999</v>
      </c>
      <c r="U21"/>
      <c r="V21" t="s">
        <v>215</v>
      </c>
      <c r="W21">
        <v>1770.0921392380089</v>
      </c>
      <c r="X21">
        <v>4486.3459999999995</v>
      </c>
      <c r="Y21">
        <v>5877.2060000000001</v>
      </c>
      <c r="Z21">
        <v>6294.1348709318654</v>
      </c>
      <c r="AA21">
        <v>6995.2668633333333</v>
      </c>
      <c r="AB21"/>
    </row>
    <row r="22" spans="1:28" ht="15" customHeight="1" x14ac:dyDescent="0.35">
      <c r="A22" s="4"/>
      <c r="B22" s="43" t="s">
        <v>216</v>
      </c>
      <c r="C22" s="61">
        <v>2050.3745148720573</v>
      </c>
      <c r="D22">
        <v>5008.5940000000001</v>
      </c>
      <c r="E22">
        <v>6551.42</v>
      </c>
      <c r="F22" s="60">
        <v>6817.3550334193624</v>
      </c>
      <c r="G22">
        <v>9745.8078592782513</v>
      </c>
      <c r="H22"/>
      <c r="I22"/>
      <c r="J22"/>
      <c r="K22"/>
      <c r="L22"/>
      <c r="M22" s="19"/>
      <c r="N22" s="19"/>
      <c r="O22" s="19"/>
      <c r="P22"/>
      <c r="Q22"/>
      <c r="R22" s="62"/>
      <c r="S22" s="62"/>
      <c r="T22">
        <v>26989.972129999998</v>
      </c>
      <c r="U22"/>
      <c r="V22" t="s">
        <v>216</v>
      </c>
      <c r="W22">
        <v>1871.0437262987105</v>
      </c>
      <c r="X22">
        <v>4623.5879999999997</v>
      </c>
      <c r="Y22">
        <v>6047.8190000000004</v>
      </c>
      <c r="Z22">
        <v>6295.7511078422449</v>
      </c>
      <c r="AA22">
        <v>8996.6573766666661</v>
      </c>
      <c r="AB22"/>
    </row>
    <row r="23" spans="1:28" ht="15" customHeight="1" x14ac:dyDescent="0.35">
      <c r="A23" s="4"/>
      <c r="B23" s="43" t="s">
        <v>217</v>
      </c>
      <c r="C23" s="61">
        <v>2030.7829681766063</v>
      </c>
      <c r="D23">
        <v>5204.1130000000003</v>
      </c>
      <c r="E23">
        <v>6833.3360000000002</v>
      </c>
      <c r="F23" s="60">
        <v>6856.6828821634563</v>
      </c>
      <c r="G23">
        <v>9869.3084774196432</v>
      </c>
      <c r="H23"/>
      <c r="I23"/>
      <c r="J23"/>
      <c r="K23"/>
      <c r="L23"/>
      <c r="M23" s="19"/>
      <c r="N23" s="19"/>
      <c r="O23" s="19"/>
      <c r="P23"/>
      <c r="Q23"/>
      <c r="R23" s="62"/>
      <c r="S23" s="62"/>
      <c r="T23">
        <v>27252.769560000001</v>
      </c>
      <c r="U23"/>
      <c r="V23" t="s">
        <v>217</v>
      </c>
      <c r="W23">
        <v>1847.7941317719726</v>
      </c>
      <c r="X23">
        <v>4790.1530000000002</v>
      </c>
      <c r="Y23">
        <v>6289.78</v>
      </c>
      <c r="Z23">
        <v>6313.715844442484</v>
      </c>
      <c r="AA23">
        <v>9084.2565200000008</v>
      </c>
      <c r="AB23"/>
    </row>
    <row r="24" spans="1:28" ht="18" x14ac:dyDescent="0.35">
      <c r="B24" s="43" t="s">
        <v>218</v>
      </c>
      <c r="C24" s="61">
        <v>2129.4388459795491</v>
      </c>
      <c r="D24">
        <v>5310.1940000000004</v>
      </c>
      <c r="E24">
        <v>6998.7560000000003</v>
      </c>
      <c r="F24" s="60">
        <v>6713.4366043492928</v>
      </c>
      <c r="G24">
        <v>9646.9822076621767</v>
      </c>
      <c r="H24"/>
      <c r="I24"/>
      <c r="J24"/>
      <c r="K24"/>
      <c r="L24"/>
      <c r="M24" s="19"/>
      <c r="N24" s="19"/>
      <c r="O24" s="19"/>
      <c r="P24"/>
      <c r="Q24"/>
      <c r="R24" s="62"/>
      <c r="S24" s="62"/>
      <c r="T24">
        <v>26914.3197</v>
      </c>
      <c r="U24"/>
      <c r="V24" t="s">
        <v>218</v>
      </c>
      <c r="W24">
        <v>1957.596827020514</v>
      </c>
      <c r="X24">
        <v>4938.3410000000003</v>
      </c>
      <c r="Y24">
        <v>6508.6589999999997</v>
      </c>
      <c r="Z24">
        <v>6245.7395377858847</v>
      </c>
      <c r="AA24">
        <v>8971.4398999999994</v>
      </c>
      <c r="AB24"/>
    </row>
    <row r="25" spans="1:28" ht="18" x14ac:dyDescent="0.35">
      <c r="B25" s="43" t="s">
        <v>219</v>
      </c>
      <c r="C25" s="61">
        <v>2129.5639969952244</v>
      </c>
      <c r="D25">
        <v>5409.4250000000002</v>
      </c>
      <c r="E25">
        <v>7126.8620000000001</v>
      </c>
      <c r="F25" s="60">
        <v>6850.2496051991047</v>
      </c>
      <c r="G25">
        <v>9341.4752198784627</v>
      </c>
      <c r="H25"/>
      <c r="I25"/>
      <c r="J25"/>
      <c r="K25"/>
      <c r="L25"/>
      <c r="M25" s="19"/>
      <c r="N25" s="19"/>
      <c r="O25" s="19"/>
      <c r="P25" s="35"/>
      <c r="Q25" s="35"/>
      <c r="R25" s="62"/>
      <c r="S25" s="62"/>
      <c r="T25">
        <v>25982.390500000001</v>
      </c>
      <c r="U25"/>
      <c r="V25" t="s">
        <v>219</v>
      </c>
      <c r="W25">
        <v>1951.7333638884281</v>
      </c>
      <c r="X25">
        <v>5015.26</v>
      </c>
      <c r="Y25">
        <v>6607.5540000000001</v>
      </c>
      <c r="Z25">
        <v>6353.5592398850358</v>
      </c>
      <c r="AA25">
        <v>8660.7968333333338</v>
      </c>
      <c r="AB25"/>
    </row>
    <row r="26" spans="1:28" ht="18" x14ac:dyDescent="0.35">
      <c r="B26" s="43" t="s">
        <v>220</v>
      </c>
      <c r="C26" s="61">
        <v>2419.3342206110137</v>
      </c>
      <c r="D26">
        <v>5398.8482999999997</v>
      </c>
      <c r="E26">
        <v>7036.4237999999996</v>
      </c>
      <c r="F26" s="60">
        <v>7420.7465050908841</v>
      </c>
      <c r="G26">
        <v>9103.4445938735989</v>
      </c>
      <c r="H26"/>
      <c r="I26"/>
      <c r="J26"/>
      <c r="K26"/>
      <c r="L26"/>
      <c r="M26"/>
      <c r="N26" s="42">
        <f>(D26/D13)^(1/13)</f>
        <v>1.0573653747668466</v>
      </c>
      <c r="O26" s="42">
        <f>(E26/E13)^(1/13)</f>
        <v>1.0479717500233905</v>
      </c>
      <c r="P26" s="42">
        <f>(F26/F13)^(1/13)</f>
        <v>1.035984171793102</v>
      </c>
      <c r="Q26" s="42">
        <f>(G26/G13)^(1/13)</f>
        <v>1.020724423084256</v>
      </c>
      <c r="R26" s="62">
        <f>G26/G13</f>
        <v>1.3056013261454571</v>
      </c>
      <c r="S26" s="62"/>
      <c r="T26">
        <v>25309.373200000002</v>
      </c>
      <c r="U26"/>
      <c r="V26" t="s">
        <v>220</v>
      </c>
      <c r="W26">
        <v>2216.3464865299798</v>
      </c>
      <c r="X26">
        <v>5005.2025000000003</v>
      </c>
      <c r="Y26">
        <v>6523.3775999999998</v>
      </c>
      <c r="Z26" s="12">
        <v>6879.7123522563434</v>
      </c>
      <c r="AA26">
        <v>8436.4577333333345</v>
      </c>
      <c r="AB26"/>
    </row>
    <row r="27" spans="1:28" ht="18" x14ac:dyDescent="0.35">
      <c r="B27" s="43" t="s">
        <v>221</v>
      </c>
      <c r="C27" s="61">
        <v>2833.041058453091</v>
      </c>
      <c r="D27">
        <v>5414.3194999999996</v>
      </c>
      <c r="E27">
        <v>7334.3344999999999</v>
      </c>
      <c r="F27" s="60">
        <v>7698.8241445183639</v>
      </c>
      <c r="G27">
        <v>8841.8366792103752</v>
      </c>
      <c r="H27"/>
      <c r="I27"/>
      <c r="J27"/>
      <c r="K27"/>
      <c r="L27"/>
      <c r="M27" s="19"/>
      <c r="N27" s="19"/>
      <c r="O27" s="19"/>
      <c r="P27"/>
      <c r="Q27"/>
      <c r="R27" s="62"/>
      <c r="S27" s="62"/>
      <c r="T27">
        <v>24641.628390000002</v>
      </c>
      <c r="U27"/>
      <c r="V27" t="s">
        <v>221</v>
      </c>
      <c r="W27">
        <v>2601.6324128080978</v>
      </c>
      <c r="X27">
        <v>5031.7174999999997</v>
      </c>
      <c r="Y27">
        <v>6816.0550000000003</v>
      </c>
      <c r="Z27" s="12">
        <v>7154.8142379339079</v>
      </c>
      <c r="AA27">
        <v>8213.8761300000006</v>
      </c>
      <c r="AB27"/>
    </row>
    <row r="28" spans="1:28" ht="18" x14ac:dyDescent="0.35">
      <c r="B28" s="43" t="s">
        <v>222</v>
      </c>
      <c r="C28" s="61">
        <v>3142.3693369509542</v>
      </c>
      <c r="D28">
        <v>5446.174</v>
      </c>
      <c r="E28">
        <v>7255.2327999999998</v>
      </c>
      <c r="F28" s="60">
        <v>7144.0038329792951</v>
      </c>
      <c r="G28">
        <v>11029.429655150956</v>
      </c>
      <c r="H28"/>
      <c r="I28"/>
      <c r="J28"/>
      <c r="K28"/>
      <c r="L28"/>
      <c r="M28" s="19"/>
      <c r="N28" s="19"/>
      <c r="O28" s="19"/>
      <c r="P28" s="23">
        <f>G28/G27</f>
        <v>1.2474138638054943</v>
      </c>
      <c r="Q28"/>
      <c r="R28" s="62"/>
      <c r="S28" s="62"/>
      <c r="T28">
        <v>29940.091540000001</v>
      </c>
      <c r="U28"/>
      <c r="V28" t="s">
        <v>222</v>
      </c>
      <c r="W28">
        <v>2876.4554621951779</v>
      </c>
      <c r="X28">
        <v>5045.1054999999997</v>
      </c>
      <c r="Y28">
        <v>6720.9409999999998</v>
      </c>
      <c r="Z28" s="12">
        <v>6617.9426829977565</v>
      </c>
      <c r="AA28">
        <v>9980.0305133333331</v>
      </c>
      <c r="AB28"/>
    </row>
    <row r="29" spans="1:28" ht="18" x14ac:dyDescent="0.35">
      <c r="B29" s="43" t="s">
        <v>223</v>
      </c>
      <c r="C29" s="61">
        <v>2925.5719160552067</v>
      </c>
      <c r="D29">
        <v>5551.0482000000002</v>
      </c>
      <c r="E29">
        <v>7292.0573999999997</v>
      </c>
      <c r="F29" s="60">
        <v>6956.5705776079158</v>
      </c>
      <c r="G29">
        <v>10833.079023223829</v>
      </c>
      <c r="H29"/>
      <c r="I29"/>
      <c r="J29"/>
      <c r="K29"/>
      <c r="L29"/>
      <c r="M29" s="19"/>
      <c r="N29" s="19"/>
      <c r="O29" s="19"/>
      <c r="P29"/>
      <c r="Q29"/>
      <c r="R29" s="62"/>
      <c r="S29" s="62"/>
      <c r="T29">
        <v>29948.816269999999</v>
      </c>
      <c r="U29"/>
      <c r="V29" t="s">
        <v>223</v>
      </c>
      <c r="W29">
        <v>2681.9143651435784</v>
      </c>
      <c r="X29">
        <v>5149.8023000000003</v>
      </c>
      <c r="Y29">
        <v>6764.9661999999998</v>
      </c>
      <c r="Z29">
        <v>6453.7215070462089</v>
      </c>
      <c r="AA29">
        <v>9982.9387566666664</v>
      </c>
      <c r="AB29"/>
    </row>
    <row r="30" spans="1:28" ht="18" x14ac:dyDescent="0.35">
      <c r="B30" s="43" t="s">
        <v>224</v>
      </c>
      <c r="C30" s="61">
        <v>2964.9050189148993</v>
      </c>
      <c r="D30">
        <v>5675.2565000000004</v>
      </c>
      <c r="E30">
        <v>7252.1124</v>
      </c>
      <c r="F30" s="60">
        <v>6814.4266706108738</v>
      </c>
      <c r="G30">
        <v>10805.152993712383</v>
      </c>
      <c r="H30"/>
      <c r="I30"/>
      <c r="J30"/>
      <c r="K30"/>
      <c r="L30"/>
      <c r="M30" s="19"/>
      <c r="N30" s="19"/>
      <c r="O30" s="19"/>
      <c r="P30"/>
      <c r="Q30"/>
      <c r="R30" s="62"/>
      <c r="S30" s="62"/>
      <c r="T30">
        <v>30158.424780000001</v>
      </c>
      <c r="U30"/>
      <c r="V30" t="s">
        <v>224</v>
      </c>
      <c r="W30">
        <v>2710.0679230420296</v>
      </c>
      <c r="X30">
        <v>5249.6854999999996</v>
      </c>
      <c r="Y30">
        <v>6708.2975999999999</v>
      </c>
      <c r="Z30">
        <v>6303.4688351764225</v>
      </c>
      <c r="AA30">
        <v>10052.80826</v>
      </c>
      <c r="AB30"/>
    </row>
    <row r="31" spans="1:28" ht="18" x14ac:dyDescent="0.35">
      <c r="B31" s="43" t="s">
        <v>225</v>
      </c>
      <c r="C31" s="61">
        <v>2982.0657575021692</v>
      </c>
      <c r="D31">
        <v>5820.7242999999999</v>
      </c>
      <c r="E31">
        <v>7188.1562000000004</v>
      </c>
      <c r="F31" s="60">
        <v>6794.444847654323</v>
      </c>
      <c r="G31">
        <v>10882.854388300753</v>
      </c>
      <c r="H31"/>
      <c r="I31"/>
      <c r="J31"/>
      <c r="K31"/>
      <c r="L31"/>
      <c r="M31" s="19"/>
      <c r="N31" s="19"/>
      <c r="O31" s="19"/>
      <c r="P31"/>
      <c r="Q31"/>
      <c r="R31" s="62"/>
      <c r="S31" s="62"/>
      <c r="T31">
        <v>30258.289209999999</v>
      </c>
      <c r="U31"/>
      <c r="V31" t="s">
        <v>225</v>
      </c>
      <c r="W31">
        <v>2723.9848408762368</v>
      </c>
      <c r="X31">
        <v>5380.7819</v>
      </c>
      <c r="Y31">
        <v>6644.8603999999996</v>
      </c>
      <c r="Z31">
        <v>6280.906742547726</v>
      </c>
      <c r="AA31">
        <v>10086.096403333333</v>
      </c>
      <c r="AB31"/>
    </row>
    <row r="32" spans="1:28" ht="18" x14ac:dyDescent="0.35">
      <c r="B32" s="43" t="s">
        <v>226</v>
      </c>
      <c r="C32" s="61">
        <v>3119.8922056864481</v>
      </c>
      <c r="D32">
        <v>5770.4138999999996</v>
      </c>
      <c r="E32">
        <v>6969.0698000000002</v>
      </c>
      <c r="F32" s="60">
        <v>6712.3954651813265</v>
      </c>
      <c r="G32">
        <v>10747.723306801285</v>
      </c>
      <c r="H32"/>
      <c r="I32"/>
      <c r="J32"/>
      <c r="K32"/>
      <c r="L32"/>
      <c r="M32" s="19"/>
      <c r="N32" s="19"/>
      <c r="O32" s="19"/>
      <c r="P32"/>
      <c r="Q32"/>
      <c r="R32" s="62"/>
      <c r="S32" s="62"/>
      <c r="T32">
        <v>29847.249159999999</v>
      </c>
      <c r="U32"/>
      <c r="V32" t="s">
        <v>226</v>
      </c>
      <c r="W32">
        <v>2841.1211829034046</v>
      </c>
      <c r="X32">
        <v>5317.8797000000004</v>
      </c>
      <c r="Y32">
        <v>6422.5331999999999</v>
      </c>
      <c r="Z32">
        <v>6126.2384888752958</v>
      </c>
      <c r="AA32">
        <v>9949.0830533333337</v>
      </c>
      <c r="AB32"/>
    </row>
    <row r="33" spans="2:28" ht="18" x14ac:dyDescent="0.35">
      <c r="B33" s="43" t="s">
        <v>227</v>
      </c>
      <c r="C33" s="61">
        <v>3929.7954564815514</v>
      </c>
      <c r="D33">
        <v>5688.4232000000002</v>
      </c>
      <c r="E33">
        <v>6755.3159999999998</v>
      </c>
      <c r="F33" s="60">
        <v>6613.1013963157111</v>
      </c>
      <c r="G33">
        <v>10761.278203202421</v>
      </c>
      <c r="H33"/>
      <c r="I33"/>
      <c r="J33"/>
      <c r="K33"/>
      <c r="L33"/>
      <c r="M33" s="19"/>
      <c r="N33" s="19"/>
      <c r="O33" s="19"/>
      <c r="P33"/>
      <c r="Q33"/>
      <c r="R33" s="62"/>
      <c r="S33" s="62"/>
      <c r="T33">
        <v>29386.458050000001</v>
      </c>
      <c r="U33"/>
      <c r="V33" t="s">
        <v>227</v>
      </c>
      <c r="W33">
        <v>3548.8438988548169</v>
      </c>
      <c r="X33">
        <v>5239.2278999999999</v>
      </c>
      <c r="Y33">
        <v>6221.8719000000001</v>
      </c>
      <c r="Z33">
        <v>6116.1326392083383</v>
      </c>
      <c r="AA33">
        <v>9795.4860166666676</v>
      </c>
      <c r="AB33"/>
    </row>
    <row r="34" spans="2:28" ht="18" x14ac:dyDescent="0.35">
      <c r="B34" s="43" t="s">
        <v>228</v>
      </c>
      <c r="C34" s="61">
        <v>4280.0213497441473</v>
      </c>
      <c r="D34">
        <v>5701.8028999999997</v>
      </c>
      <c r="E34">
        <v>6595.0038000000004</v>
      </c>
      <c r="F34" s="60">
        <v>6599.5573648556601</v>
      </c>
      <c r="G34">
        <v>10403.2493624533</v>
      </c>
      <c r="H34"/>
      <c r="I34"/>
      <c r="J34"/>
      <c r="K34"/>
      <c r="L34"/>
      <c r="M34" s="19"/>
      <c r="N34" s="19"/>
      <c r="O34" s="19"/>
      <c r="P34"/>
      <c r="Q34"/>
      <c r="R34" s="62"/>
      <c r="S34" s="62"/>
      <c r="T34">
        <v>28601.873629999998</v>
      </c>
      <c r="U34"/>
      <c r="V34" t="s">
        <v>228</v>
      </c>
      <c r="W34">
        <v>3850.4011665373109</v>
      </c>
      <c r="X34">
        <v>5233.7518</v>
      </c>
      <c r="Y34">
        <v>6053.6314000000002</v>
      </c>
      <c r="Z34">
        <v>6039.1106500468668</v>
      </c>
      <c r="AA34">
        <v>9533.9578766666655</v>
      </c>
      <c r="AB34"/>
    </row>
    <row r="35" spans="2:28" ht="18" x14ac:dyDescent="0.35">
      <c r="B35" t="s">
        <v>229</v>
      </c>
      <c r="C35" s="61">
        <v>4150.460829805902</v>
      </c>
      <c r="D35">
        <v>5771.3239000000003</v>
      </c>
      <c r="E35">
        <v>6551.4943999999996</v>
      </c>
      <c r="F35" s="60">
        <v>6401.5452012578889</v>
      </c>
      <c r="G35">
        <v>10143.310456699144</v>
      </c>
      <c r="H35"/>
      <c r="I35"/>
      <c r="J35"/>
      <c r="K35"/>
      <c r="L35"/>
      <c r="M35" s="42"/>
      <c r="N35" s="42">
        <f>D35/D26</f>
        <v>1.0689916773545944</v>
      </c>
      <c r="O35" s="42">
        <f>E35/E26</f>
        <v>0.93108297428020181</v>
      </c>
      <c r="P35" s="42">
        <f t="shared" ref="P35:Q35" si="0">F35/F26</f>
        <v>0.86265515158969674</v>
      </c>
      <c r="Q35" s="42">
        <f t="shared" si="0"/>
        <v>1.1142277356776962</v>
      </c>
      <c r="R35" s="62"/>
      <c r="S35" s="62"/>
      <c r="T35">
        <v>28196.1355</v>
      </c>
      <c r="U35"/>
      <c r="V35" t="s">
        <v>229</v>
      </c>
      <c r="W35">
        <v>3758.1166564888531</v>
      </c>
      <c r="X35">
        <v>5221.0181101240751</v>
      </c>
      <c r="Y35">
        <v>6038.9029474832487</v>
      </c>
      <c r="Z35">
        <v>6076.8683731142746</v>
      </c>
      <c r="AA35">
        <v>9398.7118333333328</v>
      </c>
      <c r="AB35"/>
    </row>
    <row r="36" spans="2:28" ht="18" x14ac:dyDescent="0.35">
      <c r="B36" s="44" t="s">
        <v>230</v>
      </c>
      <c r="C36" s="61">
        <v>4247.1287920003888</v>
      </c>
      <c r="D36" s="63">
        <v>5870.9516247806059</v>
      </c>
      <c r="E36" s="63">
        <v>6664.5898512854283</v>
      </c>
      <c r="F36" s="60">
        <v>6199.9105615659164</v>
      </c>
      <c r="G36">
        <v>9830.5828119798989</v>
      </c>
      <c r="H36"/>
      <c r="I36"/>
      <c r="J36"/>
      <c r="K36"/>
      <c r="L36"/>
      <c r="M36" s="64"/>
      <c r="N36" s="64"/>
      <c r="O36" s="39"/>
      <c r="P36" s="23"/>
      <c r="Q36"/>
      <c r="R36" s="62"/>
      <c r="S36" s="62"/>
      <c r="T36">
        <v>27873.98287</v>
      </c>
      <c r="U36"/>
      <c r="V36"/>
      <c r="W36"/>
      <c r="X36"/>
      <c r="Y36"/>
      <c r="Z36"/>
      <c r="AA36"/>
      <c r="AB36"/>
    </row>
    <row r="37" spans="2:28" x14ac:dyDescent="0.25">
      <c r="B37" s="44" t="s">
        <v>231</v>
      </c>
      <c r="C37" s="44">
        <v>4430.460495362242</v>
      </c>
      <c r="D37">
        <v>5972.2991774060783</v>
      </c>
      <c r="E37">
        <v>6779.6376176184685</v>
      </c>
      <c r="F37" s="52">
        <v>6641.1632036443734</v>
      </c>
      <c r="G37">
        <v>9581.9856220633774</v>
      </c>
      <c r="H37" s="44"/>
      <c r="I37">
        <v>5972.2991774060783</v>
      </c>
      <c r="J37">
        <v>6779.6376176184685</v>
      </c>
      <c r="K37" s="52">
        <v>6641.1632036443734</v>
      </c>
      <c r="L37">
        <v>9581.9856220633774</v>
      </c>
      <c r="M37" s="42">
        <f>C37/C26</f>
        <v>1.8312726111249356</v>
      </c>
      <c r="N37" s="32"/>
      <c r="O37" s="32"/>
      <c r="P37" s="32"/>
      <c r="Q37"/>
      <c r="R37"/>
      <c r="S37"/>
      <c r="T37"/>
      <c r="U37"/>
      <c r="V37"/>
      <c r="W37"/>
      <c r="X37"/>
      <c r="Y37"/>
      <c r="Z37"/>
      <c r="AA37"/>
      <c r="AB37"/>
    </row>
    <row r="38" spans="2:28" x14ac:dyDescent="0.25">
      <c r="B38" s="44" t="s">
        <v>294</v>
      </c>
      <c r="C38" s="44"/>
      <c r="D38"/>
      <c r="E38"/>
      <c r="F38" s="52"/>
      <c r="G38"/>
      <c r="H38" s="44"/>
      <c r="I38">
        <v>6063.9568986100367</v>
      </c>
      <c r="J38">
        <v>6883.6856761903491</v>
      </c>
      <c r="K38" s="52">
        <v>6816.1243032631546</v>
      </c>
      <c r="L38">
        <v>9314.4991243597615</v>
      </c>
      <c r="M38" s="65">
        <f>G38-G28</f>
        <v>-11029.429655150956</v>
      </c>
      <c r="N38"/>
      <c r="O38" s="23"/>
      <c r="P38" s="45">
        <f>1-G37/G33</f>
        <v>0.1095866642299147</v>
      </c>
      <c r="Q38"/>
      <c r="R38"/>
      <c r="S38"/>
      <c r="T38"/>
      <c r="U38"/>
      <c r="V38"/>
      <c r="W38"/>
      <c r="X38"/>
      <c r="Y38"/>
      <c r="Z38"/>
      <c r="AA38"/>
      <c r="AB38"/>
    </row>
    <row r="39" spans="2:28" x14ac:dyDescent="0.25">
      <c r="B39" t="s">
        <v>295</v>
      </c>
      <c r="C39"/>
      <c r="D39"/>
      <c r="E39"/>
      <c r="F39" s="52"/>
      <c r="G39"/>
      <c r="H39"/>
      <c r="I39">
        <v>6348.5243088986708</v>
      </c>
      <c r="J39">
        <v>7206.7210537279861</v>
      </c>
      <c r="K39" s="52">
        <v>6894.1726164702959</v>
      </c>
      <c r="L39">
        <v>9191.2792764755013</v>
      </c>
      <c r="M39"/>
      <c r="N39"/>
      <c r="O39"/>
      <c r="P39"/>
      <c r="Q39"/>
      <c r="R39"/>
      <c r="S39"/>
      <c r="T39"/>
      <c r="U39"/>
      <c r="V39"/>
      <c r="W39"/>
      <c r="X39"/>
      <c r="Y39"/>
      <c r="Z39"/>
      <c r="AA39"/>
      <c r="AB39"/>
    </row>
    <row r="40" spans="2:28" x14ac:dyDescent="0.25">
      <c r="B40" t="s">
        <v>296</v>
      </c>
      <c r="C40"/>
      <c r="D40"/>
      <c r="E40"/>
      <c r="F40" s="52"/>
      <c r="G40"/>
      <c r="H40"/>
      <c r="I40">
        <v>6506.6143939063104</v>
      </c>
      <c r="J40">
        <v>7386.1818368289096</v>
      </c>
      <c r="K40" s="52">
        <v>7076.7733933651816</v>
      </c>
      <c r="L40">
        <v>9157.8996193641651</v>
      </c>
      <c r="M40"/>
      <c r="N40"/>
      <c r="O40"/>
      <c r="P40">
        <f>F40/F26</f>
        <v>0</v>
      </c>
      <c r="Q40"/>
      <c r="R40"/>
      <c r="S40"/>
      <c r="T40"/>
      <c r="U40"/>
      <c r="V40"/>
      <c r="W40"/>
      <c r="X40"/>
      <c r="Y40"/>
      <c r="Z40"/>
      <c r="AA40"/>
      <c r="AB40"/>
    </row>
  </sheetData>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CED470-8E30-47E3-A5AB-01E4FD8C54C5}">
  <dimension ref="A1:S40"/>
  <sheetViews>
    <sheetView tabSelected="1" workbookViewId="0">
      <selection activeCell="P7" sqref="P7"/>
    </sheetView>
  </sheetViews>
  <sheetFormatPr defaultRowHeight="15" x14ac:dyDescent="0.25"/>
  <cols>
    <col min="1" max="1" width="18.42578125" style="2" customWidth="1"/>
    <col min="2" max="14" width="9.140625" style="2"/>
    <col min="15" max="15" width="12" style="2" bestFit="1" customWidth="1"/>
    <col min="16" max="16384" width="9.140625" style="2"/>
  </cols>
  <sheetData>
    <row r="1" spans="1:19" x14ac:dyDescent="0.25">
      <c r="A1" s="1" t="s">
        <v>0</v>
      </c>
      <c r="B1" s="2" t="s">
        <v>376</v>
      </c>
    </row>
    <row r="2" spans="1:19" x14ac:dyDescent="0.25">
      <c r="A2" s="1" t="s">
        <v>2</v>
      </c>
      <c r="B2" s="2" t="s">
        <v>356</v>
      </c>
    </row>
    <row r="3" spans="1:19" x14ac:dyDescent="0.25">
      <c r="A3" s="1"/>
    </row>
    <row r="4" spans="1:19" ht="15" customHeight="1" x14ac:dyDescent="0.25">
      <c r="A4" s="5" t="s">
        <v>1</v>
      </c>
      <c r="B4" s="12"/>
      <c r="C4" s="12" t="s">
        <v>349</v>
      </c>
      <c r="D4" t="s">
        <v>350</v>
      </c>
      <c r="E4" t="s">
        <v>351</v>
      </c>
      <c r="F4" s="12" t="s">
        <v>352</v>
      </c>
      <c r="G4" s="33" t="s">
        <v>353</v>
      </c>
      <c r="H4" s="33"/>
      <c r="I4" s="33"/>
      <c r="J4" s="33"/>
      <c r="K4" s="33"/>
      <c r="L4"/>
      <c r="M4"/>
      <c r="N4"/>
      <c r="O4" s="12" t="s">
        <v>255</v>
      </c>
      <c r="P4" t="s">
        <v>250</v>
      </c>
      <c r="Q4" t="s">
        <v>251</v>
      </c>
      <c r="R4" s="12" t="s">
        <v>354</v>
      </c>
      <c r="S4" s="33" t="s">
        <v>257</v>
      </c>
    </row>
    <row r="5" spans="1:19" ht="15" customHeight="1" x14ac:dyDescent="0.25">
      <c r="A5" s="4"/>
      <c r="B5" t="s">
        <v>199</v>
      </c>
      <c r="C5"/>
      <c r="D5">
        <v>1</v>
      </c>
      <c r="E5">
        <v>1.6742015864772213</v>
      </c>
      <c r="F5">
        <v>2.4483251120235248</v>
      </c>
      <c r="G5"/>
      <c r="H5"/>
      <c r="I5"/>
      <c r="J5"/>
      <c r="K5"/>
      <c r="L5"/>
      <c r="M5" s="19"/>
      <c r="N5" s="19"/>
      <c r="O5"/>
      <c r="P5">
        <v>2420.3310000000001</v>
      </c>
      <c r="Q5">
        <v>4052.1219999999998</v>
      </c>
      <c r="R5" s="60">
        <v>5925.7571667090097</v>
      </c>
      <c r="S5"/>
    </row>
    <row r="6" spans="1:19" ht="15" customHeight="1" x14ac:dyDescent="0.35">
      <c r="A6" s="4"/>
      <c r="B6" s="34" t="s">
        <v>200</v>
      </c>
      <c r="C6"/>
      <c r="D6">
        <v>1</v>
      </c>
      <c r="E6">
        <v>1.6577334710185729</v>
      </c>
      <c r="F6">
        <v>2.3898235927580695</v>
      </c>
      <c r="G6">
        <v>3.9518373843867947</v>
      </c>
      <c r="H6"/>
      <c r="I6"/>
      <c r="J6"/>
      <c r="K6"/>
      <c r="L6"/>
      <c r="M6" s="19"/>
      <c r="N6" s="19"/>
      <c r="O6" s="34"/>
      <c r="P6">
        <v>2406.4549999999999</v>
      </c>
      <c r="Q6">
        <v>3989.261</v>
      </c>
      <c r="R6" s="60">
        <v>5751.0029339106204</v>
      </c>
      <c r="S6">
        <v>9509.9188328445234</v>
      </c>
    </row>
    <row r="7" spans="1:19" ht="15" customHeight="1" x14ac:dyDescent="0.35">
      <c r="A7" s="4"/>
      <c r="B7" s="34" t="s">
        <v>201</v>
      </c>
      <c r="C7"/>
      <c r="D7">
        <v>1</v>
      </c>
      <c r="E7">
        <v>1.5779373551374227</v>
      </c>
      <c r="F7">
        <v>2.1667601539830068</v>
      </c>
      <c r="G7">
        <v>3.5265151388302867</v>
      </c>
      <c r="H7"/>
      <c r="I7"/>
      <c r="J7"/>
      <c r="K7"/>
      <c r="L7"/>
      <c r="M7" s="19"/>
      <c r="N7" s="19"/>
      <c r="O7" s="34"/>
      <c r="P7">
        <v>2522.2179999999998</v>
      </c>
      <c r="Q7">
        <v>3979.902</v>
      </c>
      <c r="R7" s="60">
        <v>5465.0414620587107</v>
      </c>
      <c r="S7">
        <v>8894.6399604302478</v>
      </c>
    </row>
    <row r="8" spans="1:19" ht="15" customHeight="1" x14ac:dyDescent="0.35">
      <c r="A8" s="4"/>
      <c r="B8" s="34" t="s">
        <v>202</v>
      </c>
      <c r="C8"/>
      <c r="D8">
        <v>1</v>
      </c>
      <c r="E8">
        <v>1.5572932696726616</v>
      </c>
      <c r="F8">
        <v>2.0358094995089573</v>
      </c>
      <c r="G8">
        <v>3.194637848781857</v>
      </c>
      <c r="H8"/>
      <c r="I8"/>
      <c r="J8"/>
      <c r="K8"/>
      <c r="L8"/>
      <c r="M8" s="19"/>
      <c r="N8" s="19"/>
      <c r="O8" s="34"/>
      <c r="P8">
        <v>2622.027</v>
      </c>
      <c r="Q8">
        <v>4083.2649999999999</v>
      </c>
      <c r="R8" s="60">
        <v>5337.9474745689731</v>
      </c>
      <c r="S8">
        <v>8376.4266947279466</v>
      </c>
    </row>
    <row r="9" spans="1:19" ht="15" customHeight="1" x14ac:dyDescent="0.35">
      <c r="A9" s="4"/>
      <c r="B9" s="34" t="s">
        <v>203</v>
      </c>
      <c r="C9"/>
      <c r="D9">
        <v>1</v>
      </c>
      <c r="E9">
        <v>1.5569927420143932</v>
      </c>
      <c r="F9">
        <v>2.0726391280110055</v>
      </c>
      <c r="G9">
        <v>3.0599790170557912</v>
      </c>
      <c r="H9"/>
      <c r="I9"/>
      <c r="J9"/>
      <c r="K9"/>
      <c r="L9"/>
      <c r="M9" s="19"/>
      <c r="N9" s="19"/>
      <c r="O9" s="34"/>
      <c r="P9">
        <v>2606.0949999999998</v>
      </c>
      <c r="Q9">
        <v>4057.6709999999998</v>
      </c>
      <c r="R9" s="60">
        <v>5401.494468313841</v>
      </c>
      <c r="S9">
        <v>7974.5960164540111</v>
      </c>
    </row>
    <row r="10" spans="1:19" ht="15" customHeight="1" x14ac:dyDescent="0.35">
      <c r="A10" s="4"/>
      <c r="B10" s="34" t="s">
        <v>204</v>
      </c>
      <c r="C10"/>
      <c r="D10">
        <v>1</v>
      </c>
      <c r="E10">
        <v>1.4706953235478017</v>
      </c>
      <c r="F10">
        <v>1.9581871282902423</v>
      </c>
      <c r="G10">
        <v>2.8331043724383433</v>
      </c>
      <c r="H10"/>
      <c r="I10"/>
      <c r="J10"/>
      <c r="K10"/>
      <c r="L10"/>
      <c r="M10" s="19"/>
      <c r="N10" s="19"/>
      <c r="O10" s="34"/>
      <c r="P10">
        <v>2677.2860000000001</v>
      </c>
      <c r="Q10">
        <v>3937.4720000000002</v>
      </c>
      <c r="R10" s="60">
        <v>5242.6269839516699</v>
      </c>
      <c r="S10">
        <v>7585.0306728679625</v>
      </c>
    </row>
    <row r="11" spans="1:19" ht="15" customHeight="1" x14ac:dyDescent="0.35">
      <c r="A11" s="4"/>
      <c r="B11" s="34" t="s">
        <v>205</v>
      </c>
      <c r="C11"/>
      <c r="D11">
        <v>1</v>
      </c>
      <c r="E11">
        <v>1.4235714482432349</v>
      </c>
      <c r="F11">
        <v>1.8520082390665453</v>
      </c>
      <c r="G11">
        <v>2.7212058788630591</v>
      </c>
      <c r="H11"/>
      <c r="I11"/>
      <c r="J11"/>
      <c r="K11"/>
      <c r="L11"/>
      <c r="M11" s="19"/>
      <c r="N11" s="19"/>
      <c r="O11" s="34"/>
      <c r="P11">
        <v>2650.6390000000001</v>
      </c>
      <c r="Q11">
        <v>3773.3739999999998</v>
      </c>
      <c r="R11" s="60">
        <v>4909.0052667911086</v>
      </c>
      <c r="S11">
        <v>7212.9344295437004</v>
      </c>
    </row>
    <row r="12" spans="1:19" ht="15" customHeight="1" x14ac:dyDescent="0.35">
      <c r="A12" s="4"/>
      <c r="B12" s="34" t="s">
        <v>206</v>
      </c>
      <c r="C12"/>
      <c r="D12">
        <v>1</v>
      </c>
      <c r="E12">
        <v>1.4546111508533219</v>
      </c>
      <c r="F12">
        <v>1.8249503752484499</v>
      </c>
      <c r="G12">
        <v>2.6869490123178856</v>
      </c>
      <c r="H12"/>
      <c r="I12"/>
      <c r="J12"/>
      <c r="K12"/>
      <c r="L12"/>
      <c r="M12" s="19"/>
      <c r="N12" s="19"/>
      <c r="O12" s="34"/>
      <c r="P12">
        <v>2602.886</v>
      </c>
      <c r="Q12">
        <v>3786.1869999999999</v>
      </c>
      <c r="R12" s="60">
        <v>4750.1377824289366</v>
      </c>
      <c r="S12">
        <v>6993.8219668760521</v>
      </c>
    </row>
    <row r="13" spans="1:19" ht="15" customHeight="1" x14ac:dyDescent="0.35">
      <c r="A13" s="4"/>
      <c r="B13" s="34" t="s">
        <v>207</v>
      </c>
      <c r="C13"/>
      <c r="D13">
        <v>1</v>
      </c>
      <c r="E13">
        <v>1.4636339713083371</v>
      </c>
      <c r="F13">
        <v>1.792594293905591</v>
      </c>
      <c r="G13">
        <v>2.6669823763373062</v>
      </c>
      <c r="H13"/>
      <c r="I13"/>
      <c r="J13"/>
      <c r="K13"/>
      <c r="L13"/>
      <c r="M13" s="19"/>
      <c r="N13" s="19"/>
      <c r="O13" s="34"/>
      <c r="P13">
        <v>2614.4180000000001</v>
      </c>
      <c r="Q13">
        <v>3826.5509999999999</v>
      </c>
      <c r="R13" s="60">
        <v>4686.5907886840678</v>
      </c>
      <c r="S13">
        <v>6972.6067303790278</v>
      </c>
    </row>
    <row r="14" spans="1:19" ht="15" customHeight="1" x14ac:dyDescent="0.35">
      <c r="A14" s="4"/>
      <c r="B14" s="34" t="s">
        <v>208</v>
      </c>
      <c r="C14"/>
      <c r="D14">
        <v>1</v>
      </c>
      <c r="E14">
        <v>1.3944234263541093</v>
      </c>
      <c r="F14">
        <v>1.6661610245811043</v>
      </c>
      <c r="G14">
        <v>2.5080498663149546</v>
      </c>
      <c r="H14"/>
      <c r="I14"/>
      <c r="J14"/>
      <c r="K14"/>
      <c r="L14"/>
      <c r="M14" s="19"/>
      <c r="N14" s="19"/>
      <c r="O14" s="34"/>
      <c r="P14">
        <v>2781.9949999999999</v>
      </c>
      <c r="Q14">
        <v>3879.279</v>
      </c>
      <c r="R14" s="60">
        <v>4635.2516395795092</v>
      </c>
      <c r="S14">
        <v>6977.3821878388717</v>
      </c>
    </row>
    <row r="15" spans="1:19" ht="15" customHeight="1" x14ac:dyDescent="0.35">
      <c r="A15" s="4"/>
      <c r="B15" s="34" t="s">
        <v>209</v>
      </c>
      <c r="C15"/>
      <c r="D15">
        <v>1</v>
      </c>
      <c r="E15">
        <v>1.3312650631124414</v>
      </c>
      <c r="F15">
        <v>1.5912425063536477</v>
      </c>
      <c r="G15">
        <v>2.2799586262411866</v>
      </c>
      <c r="H15"/>
      <c r="I15"/>
      <c r="J15"/>
      <c r="K15"/>
      <c r="L15"/>
      <c r="M15" s="19"/>
      <c r="N15" s="19"/>
      <c r="O15" s="34"/>
      <c r="P15">
        <v>3062.9459999999999</v>
      </c>
      <c r="Q15">
        <v>4077.5929999999998</v>
      </c>
      <c r="R15" s="60">
        <v>4873.8898698658795</v>
      </c>
      <c r="S15">
        <v>6983.3901544109376</v>
      </c>
    </row>
    <row r="16" spans="1:19" ht="15" customHeight="1" x14ac:dyDescent="0.25">
      <c r="A16" s="4"/>
      <c r="B16" s="43" t="s">
        <v>210</v>
      </c>
      <c r="C16"/>
      <c r="D16">
        <v>1</v>
      </c>
      <c r="E16">
        <v>1.2980720062844417</v>
      </c>
      <c r="F16">
        <v>1.4936849835304162</v>
      </c>
      <c r="G16">
        <v>2.1034517618572321</v>
      </c>
      <c r="H16"/>
      <c r="I16"/>
      <c r="J16"/>
      <c r="K16"/>
      <c r="L16"/>
      <c r="M16" s="19"/>
      <c r="N16" s="19"/>
      <c r="O16" s="43"/>
      <c r="P16">
        <v>3398.87</v>
      </c>
      <c r="Q16">
        <v>4411.9780000000001</v>
      </c>
      <c r="R16" s="60">
        <v>5076.8410799720259</v>
      </c>
      <c r="S16">
        <v>7149.3590898236907</v>
      </c>
    </row>
    <row r="17" spans="1:19" ht="15" customHeight="1" x14ac:dyDescent="0.35">
      <c r="A17" s="4"/>
      <c r="B17" s="43" t="s">
        <v>211</v>
      </c>
      <c r="C17">
        <v>0.4497203621357389</v>
      </c>
      <c r="D17">
        <v>1</v>
      </c>
      <c r="E17">
        <v>1.2773173319544098</v>
      </c>
      <c r="F17">
        <v>1.4649386035736236</v>
      </c>
      <c r="G17">
        <v>1.9468310980643186</v>
      </c>
      <c r="H17"/>
      <c r="I17"/>
      <c r="J17"/>
      <c r="K17"/>
      <c r="L17"/>
      <c r="M17" s="19"/>
      <c r="N17" s="19"/>
      <c r="O17" s="61">
        <v>1676.7877668674482</v>
      </c>
      <c r="P17">
        <v>3728.5120000000002</v>
      </c>
      <c r="Q17">
        <v>4762.4930000000004</v>
      </c>
      <c r="R17" s="60">
        <v>5462.0411626874984</v>
      </c>
      <c r="S17">
        <v>7258.7831111059895</v>
      </c>
    </row>
    <row r="18" spans="1:19" ht="15" customHeight="1" x14ac:dyDescent="0.35">
      <c r="A18" s="4"/>
      <c r="B18" s="43" t="s">
        <v>212</v>
      </c>
      <c r="C18">
        <v>0.28048185341919096</v>
      </c>
      <c r="D18">
        <v>1</v>
      </c>
      <c r="E18">
        <v>1.2864631193829854</v>
      </c>
      <c r="F18">
        <v>1.3091675245918786</v>
      </c>
      <c r="G18">
        <v>1.7708532926865872</v>
      </c>
      <c r="H18"/>
      <c r="I18"/>
      <c r="J18"/>
      <c r="K18"/>
      <c r="L18"/>
      <c r="M18" s="19"/>
      <c r="N18" s="19"/>
      <c r="O18" s="61">
        <v>1183.0690919399065</v>
      </c>
      <c r="P18">
        <v>4217.9880000000003</v>
      </c>
      <c r="Q18">
        <v>5426.2860000000001</v>
      </c>
      <c r="R18" s="60">
        <v>5522.0529087182495</v>
      </c>
      <c r="S18">
        <v>7469.4379383125133</v>
      </c>
    </row>
    <row r="19" spans="1:19" ht="15" customHeight="1" x14ac:dyDescent="0.35">
      <c r="A19" s="4"/>
      <c r="B19" s="43" t="s">
        <v>213</v>
      </c>
      <c r="C19">
        <v>0.39866225142745287</v>
      </c>
      <c r="D19">
        <v>1</v>
      </c>
      <c r="E19">
        <v>1.2979798789494943</v>
      </c>
      <c r="F19">
        <v>1.3282700271994321</v>
      </c>
      <c r="G19">
        <v>1.6848497049670119</v>
      </c>
      <c r="H19"/>
      <c r="I19"/>
      <c r="J19"/>
      <c r="K19"/>
      <c r="L19"/>
      <c r="M19" s="19"/>
      <c r="N19" s="19"/>
      <c r="O19" s="61">
        <v>1790.3993470812165</v>
      </c>
      <c r="P19">
        <v>4491.018</v>
      </c>
      <c r="Q19">
        <v>5829.2510000000002</v>
      </c>
      <c r="R19" s="60">
        <v>5965.2846010131389</v>
      </c>
      <c r="S19">
        <v>7566.6903523015399</v>
      </c>
    </row>
    <row r="20" spans="1:19" ht="15" customHeight="1" x14ac:dyDescent="0.35">
      <c r="A20" s="4"/>
      <c r="B20" s="43" t="s">
        <v>214</v>
      </c>
      <c r="C20">
        <v>0.40973983449740675</v>
      </c>
      <c r="D20">
        <v>1</v>
      </c>
      <c r="E20">
        <v>1.3186708073105466</v>
      </c>
      <c r="F20">
        <v>1.2524300843342866</v>
      </c>
      <c r="G20">
        <v>1.6570367812352518</v>
      </c>
      <c r="H20"/>
      <c r="I20"/>
      <c r="J20"/>
      <c r="K20"/>
      <c r="L20"/>
      <c r="M20" s="19"/>
      <c r="N20" s="19"/>
      <c r="O20" s="61">
        <v>1888.2044890542343</v>
      </c>
      <c r="P20">
        <v>4608.3010000000004</v>
      </c>
      <c r="Q20">
        <v>6076.8320000000003</v>
      </c>
      <c r="R20" s="60">
        <v>5771.5748100677774</v>
      </c>
      <c r="S20">
        <v>7636.1242560031924</v>
      </c>
    </row>
    <row r="21" spans="1:19" ht="15" customHeight="1" x14ac:dyDescent="0.35">
      <c r="A21" s="4"/>
      <c r="B21" s="43" t="s">
        <v>215</v>
      </c>
      <c r="C21">
        <v>0.39913116652604352</v>
      </c>
      <c r="D21">
        <v>1</v>
      </c>
      <c r="E21">
        <v>1.3100204571243781</v>
      </c>
      <c r="F21">
        <v>1.4024097285226917</v>
      </c>
      <c r="G21">
        <v>1.5592345897928694</v>
      </c>
      <c r="H21"/>
      <c r="I21"/>
      <c r="J21"/>
      <c r="K21"/>
      <c r="L21"/>
      <c r="M21" s="19"/>
      <c r="N21" s="19"/>
      <c r="O21" s="61">
        <v>1942.6723676673848</v>
      </c>
      <c r="P21">
        <v>4867.2529999999997</v>
      </c>
      <c r="Q21">
        <v>6376.201</v>
      </c>
      <c r="R21" s="60">
        <v>6825.8829583812567</v>
      </c>
      <c r="S21">
        <v>7589.1892348731126</v>
      </c>
    </row>
    <row r="22" spans="1:19" ht="15" customHeight="1" x14ac:dyDescent="0.35">
      <c r="A22" s="4"/>
      <c r="B22" s="43" t="s">
        <v>216</v>
      </c>
      <c r="C22">
        <v>0.40937127562586573</v>
      </c>
      <c r="D22">
        <v>1</v>
      </c>
      <c r="E22">
        <v>1.3080357481560694</v>
      </c>
      <c r="F22">
        <v>1.361131493872205</v>
      </c>
      <c r="G22">
        <v>1.9458171014217265</v>
      </c>
      <c r="H22"/>
      <c r="I22"/>
      <c r="J22"/>
      <c r="K22"/>
      <c r="L22"/>
      <c r="M22" s="19"/>
      <c r="N22" s="19"/>
      <c r="O22" s="61">
        <v>2050.3745148720573</v>
      </c>
      <c r="P22">
        <v>5008.5940000000001</v>
      </c>
      <c r="Q22">
        <v>6551.42</v>
      </c>
      <c r="R22" s="60">
        <v>6817.3550334193624</v>
      </c>
      <c r="S22">
        <v>9745.8078592782513</v>
      </c>
    </row>
    <row r="23" spans="1:19" ht="15" customHeight="1" x14ac:dyDescent="0.35">
      <c r="A23" s="4"/>
      <c r="B23" s="43" t="s">
        <v>217</v>
      </c>
      <c r="C23">
        <v>0.39022653200970198</v>
      </c>
      <c r="D23">
        <v>1</v>
      </c>
      <c r="E23">
        <v>1.3130644934112692</v>
      </c>
      <c r="F23">
        <v>1.3175507300021072</v>
      </c>
      <c r="G23">
        <v>1.8964439237617712</v>
      </c>
      <c r="H23"/>
      <c r="I23"/>
      <c r="J23"/>
      <c r="K23"/>
      <c r="L23"/>
      <c r="M23" s="19"/>
      <c r="N23" s="19"/>
      <c r="O23" s="61">
        <v>2030.7829681766063</v>
      </c>
      <c r="P23">
        <v>5204.1130000000003</v>
      </c>
      <c r="Q23">
        <v>6833.3360000000002</v>
      </c>
      <c r="R23" s="60">
        <v>6856.6828821634563</v>
      </c>
      <c r="S23">
        <v>9869.3084774196432</v>
      </c>
    </row>
    <row r="24" spans="1:19" ht="18" x14ac:dyDescent="0.35">
      <c r="B24" s="43" t="s">
        <v>218</v>
      </c>
      <c r="C24">
        <v>0.40100961395752188</v>
      </c>
      <c r="D24">
        <v>1</v>
      </c>
      <c r="E24">
        <v>1.3179849926386871</v>
      </c>
      <c r="F24">
        <v>1.2642544894497814</v>
      </c>
      <c r="G24">
        <v>1.8166911053837536</v>
      </c>
      <c r="H24"/>
      <c r="I24"/>
      <c r="J24"/>
      <c r="K24"/>
      <c r="L24"/>
      <c r="M24" s="19"/>
      <c r="N24" s="19"/>
      <c r="O24" s="61">
        <v>2129.4388459795491</v>
      </c>
      <c r="P24">
        <v>5310.1940000000004</v>
      </c>
      <c r="Q24">
        <v>6998.7560000000003</v>
      </c>
      <c r="R24" s="60">
        <v>6713.4366043492928</v>
      </c>
      <c r="S24">
        <v>9646.9822076621767</v>
      </c>
    </row>
    <row r="25" spans="1:19" ht="18" x14ac:dyDescent="0.35">
      <c r="B25" s="43" t="s">
        <v>219</v>
      </c>
      <c r="C25">
        <v>0.39367659168862207</v>
      </c>
      <c r="D25">
        <v>1</v>
      </c>
      <c r="E25">
        <v>1.3174897516834043</v>
      </c>
      <c r="F25">
        <v>1.266354484108589</v>
      </c>
      <c r="G25">
        <v>1.7268887580248293</v>
      </c>
      <c r="H25"/>
      <c r="I25"/>
      <c r="J25"/>
      <c r="K25"/>
      <c r="L25"/>
      <c r="M25" s="19"/>
      <c r="N25" s="19"/>
      <c r="O25" s="61">
        <v>2129.5639969952244</v>
      </c>
      <c r="P25">
        <v>5409.4250000000002</v>
      </c>
      <c r="Q25">
        <v>7126.8620000000001</v>
      </c>
      <c r="R25" s="60">
        <v>6850.2496051991047</v>
      </c>
      <c r="S25">
        <v>9341.4752198784627</v>
      </c>
    </row>
    <row r="26" spans="1:19" ht="18" x14ac:dyDescent="0.35">
      <c r="B26" s="43" t="s">
        <v>220</v>
      </c>
      <c r="C26">
        <v>0.44812042979815042</v>
      </c>
      <c r="D26">
        <v>1</v>
      </c>
      <c r="E26">
        <v>1.3033194135126931</v>
      </c>
      <c r="F26">
        <v>1.3745054672291652</v>
      </c>
      <c r="G26">
        <v>1.686182698238363</v>
      </c>
      <c r="H26"/>
      <c r="I26"/>
      <c r="J26"/>
      <c r="K26"/>
      <c r="L26"/>
      <c r="M26" s="19"/>
      <c r="N26" s="19"/>
      <c r="O26" s="61">
        <v>2419.3342206110137</v>
      </c>
      <c r="P26">
        <v>5398.8482999999997</v>
      </c>
      <c r="Q26">
        <v>7036.4237999999996</v>
      </c>
      <c r="R26" s="60">
        <v>7420.7465050908841</v>
      </c>
      <c r="S26">
        <v>9103.4445938735989</v>
      </c>
    </row>
    <row r="27" spans="1:19" ht="18" x14ac:dyDescent="0.35">
      <c r="B27" s="43" t="s">
        <v>221</v>
      </c>
      <c r="C27">
        <v>0.52324970080784694</v>
      </c>
      <c r="D27">
        <v>1</v>
      </c>
      <c r="E27">
        <v>1.3546179718429989</v>
      </c>
      <c r="F27">
        <v>1.4219375388760054</v>
      </c>
      <c r="G27">
        <v>1.6330467160666038</v>
      </c>
      <c r="H27"/>
      <c r="I27"/>
      <c r="J27"/>
      <c r="K27"/>
      <c r="L27"/>
      <c r="M27" s="19"/>
      <c r="N27" s="19"/>
      <c r="O27" s="61">
        <v>2833.041058453091</v>
      </c>
      <c r="P27">
        <v>5414.3194999999996</v>
      </c>
      <c r="Q27">
        <v>7334.3344999999999</v>
      </c>
      <c r="R27" s="60">
        <v>7698.8241445183639</v>
      </c>
      <c r="S27">
        <v>8841.8366792103752</v>
      </c>
    </row>
    <row r="28" spans="1:19" ht="18" x14ac:dyDescent="0.35">
      <c r="B28" s="43" t="s">
        <v>222</v>
      </c>
      <c r="C28">
        <v>0.57698658488527066</v>
      </c>
      <c r="D28">
        <v>1</v>
      </c>
      <c r="E28">
        <v>1.332170584340493</v>
      </c>
      <c r="F28">
        <v>1.3117472620190422</v>
      </c>
      <c r="G28">
        <v>2.0251702672648646</v>
      </c>
      <c r="H28"/>
      <c r="I28"/>
      <c r="J28"/>
      <c r="K28"/>
      <c r="L28"/>
      <c r="M28" s="19"/>
      <c r="N28" s="19"/>
      <c r="O28" s="61">
        <v>3142.3693369509542</v>
      </c>
      <c r="P28">
        <v>5446.174</v>
      </c>
      <c r="Q28">
        <v>7255.2327999999998</v>
      </c>
      <c r="R28" s="60">
        <v>7144.0038329792951</v>
      </c>
      <c r="S28">
        <v>11029.429655150956</v>
      </c>
    </row>
    <row r="29" spans="1:19" ht="18" x14ac:dyDescent="0.35">
      <c r="B29" s="43" t="s">
        <v>223</v>
      </c>
      <c r="C29">
        <v>0.52703053741367378</v>
      </c>
      <c r="D29">
        <v>1</v>
      </c>
      <c r="E29">
        <v>1.3136361165085901</v>
      </c>
      <c r="F29">
        <v>1.2531994547638616</v>
      </c>
      <c r="G29">
        <v>1.9515375534342916</v>
      </c>
      <c r="H29"/>
      <c r="I29"/>
      <c r="J29"/>
      <c r="K29"/>
      <c r="L29"/>
      <c r="M29" s="19"/>
      <c r="N29" s="19"/>
      <c r="O29" s="61">
        <v>2925.5719160552067</v>
      </c>
      <c r="P29">
        <v>5551.0482000000002</v>
      </c>
      <c r="Q29">
        <v>7292.0573999999997</v>
      </c>
      <c r="R29" s="60">
        <v>6956.5705776079158</v>
      </c>
      <c r="S29">
        <v>10833.079023223829</v>
      </c>
    </row>
    <row r="30" spans="1:19" ht="18" x14ac:dyDescent="0.35">
      <c r="B30" s="43" t="s">
        <v>224</v>
      </c>
      <c r="C30">
        <v>0.52242661083510478</v>
      </c>
      <c r="D30">
        <v>1</v>
      </c>
      <c r="E30">
        <v>1.2778475122666262</v>
      </c>
      <c r="F30">
        <v>1.2007257593750826</v>
      </c>
      <c r="G30">
        <v>1.903905663772621</v>
      </c>
      <c r="H30"/>
      <c r="I30"/>
      <c r="J30"/>
      <c r="K30"/>
      <c r="L30"/>
      <c r="M30" s="19"/>
      <c r="N30" s="19"/>
      <c r="O30" s="61">
        <v>2964.9050189148993</v>
      </c>
      <c r="P30">
        <v>5675.2565000000004</v>
      </c>
      <c r="Q30">
        <v>7252.1124</v>
      </c>
      <c r="R30" s="60">
        <v>6814.4266706108738</v>
      </c>
      <c r="S30">
        <v>10805.152993712383</v>
      </c>
    </row>
    <row r="31" spans="1:19" ht="18" x14ac:dyDescent="0.35">
      <c r="B31" s="43" t="s">
        <v>225</v>
      </c>
      <c r="C31">
        <v>0.51231867441345214</v>
      </c>
      <c r="D31">
        <v>1</v>
      </c>
      <c r="E31">
        <v>1.2349246982888367</v>
      </c>
      <c r="F31">
        <v>1.1672851173614809</v>
      </c>
      <c r="G31">
        <v>1.8696735710881811</v>
      </c>
      <c r="H31"/>
      <c r="I31"/>
      <c r="J31"/>
      <c r="K31"/>
      <c r="L31"/>
      <c r="M31" s="19"/>
      <c r="N31" s="19"/>
      <c r="O31" s="61">
        <v>2982.0657575021692</v>
      </c>
      <c r="P31">
        <v>5820.7242999999999</v>
      </c>
      <c r="Q31">
        <v>7188.1562000000004</v>
      </c>
      <c r="R31" s="60">
        <v>6794.444847654323</v>
      </c>
      <c r="S31">
        <v>10882.854388300753</v>
      </c>
    </row>
    <row r="32" spans="1:19" ht="18" x14ac:dyDescent="0.35">
      <c r="B32" s="43" t="s">
        <v>226</v>
      </c>
      <c r="C32">
        <v>0.54067043712175455</v>
      </c>
      <c r="D32">
        <v>1</v>
      </c>
      <c r="E32">
        <v>1.2077244233728193</v>
      </c>
      <c r="F32">
        <v>1.1632433273428318</v>
      </c>
      <c r="G32">
        <v>1.8625567408260413</v>
      </c>
      <c r="H32"/>
      <c r="I32"/>
      <c r="J32"/>
      <c r="K32"/>
      <c r="L32"/>
      <c r="M32" s="19"/>
      <c r="N32" s="19"/>
      <c r="O32" s="61">
        <v>3119.8922056864481</v>
      </c>
      <c r="P32">
        <v>5770.4138999999996</v>
      </c>
      <c r="Q32">
        <v>6969.0698000000002</v>
      </c>
      <c r="R32" s="60">
        <v>6712.3954651813265</v>
      </c>
      <c r="S32">
        <v>10747.723306801285</v>
      </c>
    </row>
    <row r="33" spans="2:19" ht="18" x14ac:dyDescent="0.35">
      <c r="B33" s="43" t="s">
        <v>227</v>
      </c>
      <c r="C33">
        <v>0.69084090938971476</v>
      </c>
      <c r="D33">
        <v>1</v>
      </c>
      <c r="E33">
        <v>1.1875551031435214</v>
      </c>
      <c r="F33">
        <v>1.1625543957973645</v>
      </c>
      <c r="G33">
        <v>1.8917857945594521</v>
      </c>
      <c r="H33"/>
      <c r="I33"/>
      <c r="J33"/>
      <c r="K33"/>
      <c r="L33"/>
      <c r="M33" s="19"/>
      <c r="N33" s="19"/>
      <c r="O33" s="61">
        <v>3929.7954564815514</v>
      </c>
      <c r="P33">
        <v>5688.4232000000002</v>
      </c>
      <c r="Q33">
        <v>6755.3159999999998</v>
      </c>
      <c r="R33" s="60">
        <v>6613.1013963157111</v>
      </c>
      <c r="S33">
        <v>10761.278203202421</v>
      </c>
    </row>
    <row r="34" spans="2:19" ht="18" x14ac:dyDescent="0.35">
      <c r="B34" s="43" t="s">
        <v>228</v>
      </c>
      <c r="C34">
        <v>0.75064351132589091</v>
      </c>
      <c r="D34">
        <v>1</v>
      </c>
      <c r="E34">
        <v>1.1566523634129831</v>
      </c>
      <c r="F34">
        <v>1.1574509818386849</v>
      </c>
      <c r="G34">
        <v>1.8245543637527879</v>
      </c>
      <c r="H34"/>
      <c r="I34"/>
      <c r="J34"/>
      <c r="K34"/>
      <c r="L34"/>
      <c r="M34" s="19"/>
      <c r="N34" s="19"/>
      <c r="O34" s="61">
        <v>4280.0213497441473</v>
      </c>
      <c r="P34">
        <v>5701.8028999999997</v>
      </c>
      <c r="Q34">
        <v>6595.0038000000004</v>
      </c>
      <c r="R34" s="60">
        <v>6599.5573648556601</v>
      </c>
      <c r="S34">
        <v>10403.2493624533</v>
      </c>
    </row>
    <row r="35" spans="2:19" ht="18" x14ac:dyDescent="0.35">
      <c r="B35" t="s">
        <v>229</v>
      </c>
      <c r="C35">
        <v>0.71915229533485403</v>
      </c>
      <c r="D35">
        <v>1</v>
      </c>
      <c r="E35">
        <v>1.1351805085831346</v>
      </c>
      <c r="F35">
        <v>1.1091987405624364</v>
      </c>
      <c r="G35">
        <v>1.7575361619712841</v>
      </c>
      <c r="H35"/>
      <c r="I35"/>
      <c r="J35"/>
      <c r="K35"/>
      <c r="L35"/>
      <c r="M35" s="19"/>
      <c r="N35" s="19"/>
      <c r="O35" s="61">
        <v>4150.460829805902</v>
      </c>
      <c r="P35">
        <v>5771.3239000000003</v>
      </c>
      <c r="Q35">
        <v>6551.4943999999996</v>
      </c>
      <c r="R35" s="60">
        <v>6401.5452012578889</v>
      </c>
      <c r="S35">
        <v>10143.310456699144</v>
      </c>
    </row>
    <row r="36" spans="2:19" ht="18" x14ac:dyDescent="0.35">
      <c r="B36" s="44" t="s">
        <v>230</v>
      </c>
      <c r="C36">
        <v>0.72341403292674922</v>
      </c>
      <c r="D36">
        <v>1</v>
      </c>
      <c r="E36">
        <v>1.1351805085831346</v>
      </c>
      <c r="F36">
        <v>1.0560316210743099</v>
      </c>
      <c r="G36">
        <v>1.6744445262478658</v>
      </c>
      <c r="H36"/>
      <c r="I36"/>
      <c r="J36"/>
      <c r="K36"/>
      <c r="L36" s="39"/>
      <c r="M36" s="39"/>
      <c r="N36" s="39"/>
      <c r="O36" s="61">
        <v>4247.1287920003888</v>
      </c>
      <c r="P36" s="63">
        <v>5870.9516247806059</v>
      </c>
      <c r="Q36" s="63">
        <v>6664.5898512854283</v>
      </c>
      <c r="R36" s="60">
        <v>6199.9105615659164</v>
      </c>
      <c r="S36">
        <v>9830.5828119798989</v>
      </c>
    </row>
    <row r="37" spans="2:19" x14ac:dyDescent="0.25">
      <c r="B37" s="44" t="s">
        <v>231</v>
      </c>
      <c r="C37">
        <v>0.74183498913169044</v>
      </c>
      <c r="D37">
        <v>1</v>
      </c>
      <c r="E37">
        <v>1.1351805085831346</v>
      </c>
      <c r="F37">
        <v>1.1119943938456212</v>
      </c>
      <c r="G37">
        <v>1.6044048259191659</v>
      </c>
      <c r="H37"/>
      <c r="I37">
        <v>1.1351805085831346</v>
      </c>
      <c r="J37">
        <v>1.1119943938456212</v>
      </c>
      <c r="K37">
        <v>1.6044048259191659</v>
      </c>
      <c r="L37"/>
      <c r="M37"/>
      <c r="N37"/>
      <c r="O37" s="44">
        <v>4430.460495362242</v>
      </c>
      <c r="P37">
        <v>5972.2991774060783</v>
      </c>
      <c r="Q37">
        <v>6779.6376176184685</v>
      </c>
      <c r="R37" s="52">
        <v>6641.1632036443734</v>
      </c>
      <c r="S37">
        <v>9581.9856220633774</v>
      </c>
    </row>
    <row r="38" spans="2:19" x14ac:dyDescent="0.25">
      <c r="B38" s="44" t="s">
        <v>294</v>
      </c>
      <c r="C38"/>
      <c r="D38">
        <v>1</v>
      </c>
      <c r="E38"/>
      <c r="F38"/>
      <c r="G38"/>
      <c r="H38"/>
      <c r="I38">
        <v>1.1351805085831346</v>
      </c>
      <c r="J38">
        <v>1.1240390420363191</v>
      </c>
      <c r="K38">
        <v>1.5360430953087423</v>
      </c>
      <c r="L38"/>
      <c r="M38"/>
      <c r="N38"/>
      <c r="O38" s="44"/>
      <c r="P38">
        <v>6063.9568986100367</v>
      </c>
      <c r="Q38">
        <v>6883.6856761903491</v>
      </c>
      <c r="R38" s="52">
        <v>6816.1243032631546</v>
      </c>
      <c r="S38">
        <v>9314.4991243597615</v>
      </c>
    </row>
    <row r="39" spans="2:19" x14ac:dyDescent="0.25">
      <c r="B39" t="s">
        <v>295</v>
      </c>
      <c r="C39"/>
      <c r="D39">
        <v>1</v>
      </c>
      <c r="E39"/>
      <c r="F39"/>
      <c r="G39"/>
      <c r="H39"/>
      <c r="I39">
        <v>1.1351805085831346</v>
      </c>
      <c r="J39">
        <v>1.0859488411829494</v>
      </c>
      <c r="K39">
        <v>1.4477820087405455</v>
      </c>
      <c r="L39"/>
      <c r="M39"/>
      <c r="N39"/>
      <c r="O39"/>
      <c r="P39">
        <v>6348.5243088986708</v>
      </c>
      <c r="Q39">
        <v>7206.7210537279861</v>
      </c>
      <c r="R39" s="52">
        <v>6894.1726164702959</v>
      </c>
      <c r="S39">
        <v>9191.2792764755013</v>
      </c>
    </row>
    <row r="40" spans="2:19" x14ac:dyDescent="0.25">
      <c r="B40" t="s">
        <v>296</v>
      </c>
      <c r="C40"/>
      <c r="D40">
        <v>1</v>
      </c>
      <c r="E40"/>
      <c r="F40"/>
      <c r="G40"/>
      <c r="H40"/>
      <c r="I40">
        <v>1.1351805085831346</v>
      </c>
      <c r="J40">
        <v>1.087627599384535</v>
      </c>
      <c r="K40">
        <v>1.4074753881128845</v>
      </c>
      <c r="L40"/>
      <c r="M40"/>
      <c r="N40"/>
      <c r="O40"/>
      <c r="P40">
        <v>6506.6143939063104</v>
      </c>
      <c r="Q40">
        <v>7386.1818368289096</v>
      </c>
      <c r="R40" s="52">
        <v>7076.7733933651816</v>
      </c>
      <c r="S40">
        <v>9157.8996193641651</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174167-47AC-4401-87EC-AF7A245F795D}">
  <dimension ref="A1:L159"/>
  <sheetViews>
    <sheetView workbookViewId="0">
      <selection activeCell="A2" sqref="A2"/>
    </sheetView>
  </sheetViews>
  <sheetFormatPr defaultRowHeight="15" x14ac:dyDescent="0.25"/>
  <cols>
    <col min="1" max="1" width="22.85546875" customWidth="1"/>
    <col min="2" max="2" width="33.85546875" customWidth="1"/>
  </cols>
  <sheetData>
    <row r="1" spans="1:12" x14ac:dyDescent="0.25">
      <c r="A1" s="2" t="s">
        <v>3</v>
      </c>
      <c r="B1" s="2"/>
      <c r="C1" s="2"/>
      <c r="D1" s="2"/>
      <c r="E1" s="2"/>
      <c r="F1" s="2"/>
      <c r="G1" s="2"/>
      <c r="H1" s="2"/>
      <c r="I1" s="2"/>
    </row>
    <row r="2" spans="1:12" x14ac:dyDescent="0.25">
      <c r="A2" s="2" t="s">
        <v>4</v>
      </c>
    </row>
    <row r="3" spans="1:12" ht="15" customHeight="1" x14ac:dyDescent="0.25">
      <c r="B3" s="4"/>
      <c r="C3" s="4"/>
      <c r="D3" s="4"/>
      <c r="E3" s="4"/>
      <c r="F3" s="4"/>
      <c r="G3" s="4"/>
      <c r="H3" s="4"/>
      <c r="I3" s="4"/>
      <c r="J3" s="4"/>
      <c r="K3" s="4"/>
      <c r="L3" s="3"/>
    </row>
    <row r="4" spans="1:12" ht="15" customHeight="1" x14ac:dyDescent="0.25">
      <c r="A4" s="5" t="s">
        <v>1</v>
      </c>
      <c r="B4" s="4"/>
      <c r="C4" s="4"/>
      <c r="D4" s="4"/>
      <c r="E4" s="4"/>
      <c r="F4" s="4"/>
      <c r="G4" s="4"/>
      <c r="H4" s="4"/>
      <c r="I4" s="4"/>
      <c r="J4" s="4"/>
      <c r="K4" s="4"/>
      <c r="L4" s="3"/>
    </row>
    <row r="5" spans="1:12" ht="15" customHeight="1" x14ac:dyDescent="0.25">
      <c r="A5" s="4"/>
      <c r="B5" s="4"/>
      <c r="C5" s="4"/>
      <c r="D5" s="4"/>
      <c r="E5" s="4"/>
      <c r="F5" s="4"/>
      <c r="G5" s="4"/>
      <c r="H5" s="4"/>
      <c r="I5" s="4"/>
      <c r="J5" s="4"/>
      <c r="K5" s="4"/>
      <c r="L5" s="3"/>
    </row>
    <row r="6" spans="1:12" ht="50.25" customHeight="1" x14ac:dyDescent="0.25">
      <c r="A6" s="8"/>
      <c r="B6" s="6" t="s">
        <v>5</v>
      </c>
      <c r="C6" s="4"/>
      <c r="D6" s="4"/>
      <c r="E6" s="4"/>
      <c r="F6" s="4"/>
      <c r="G6" s="4"/>
      <c r="H6" s="4"/>
      <c r="I6" s="4"/>
      <c r="J6" s="4"/>
      <c r="K6" s="4"/>
      <c r="L6" s="3"/>
    </row>
    <row r="7" spans="1:12" ht="50.25" customHeight="1" x14ac:dyDescent="0.25">
      <c r="A7" s="7"/>
      <c r="B7" s="9" t="s">
        <v>6</v>
      </c>
      <c r="C7" s="4"/>
      <c r="D7" s="4"/>
      <c r="E7" s="4"/>
      <c r="F7" s="4"/>
      <c r="G7" s="4"/>
      <c r="H7" s="4"/>
      <c r="I7" s="4"/>
      <c r="J7" s="4"/>
      <c r="K7" s="4"/>
      <c r="L7" s="3"/>
    </row>
    <row r="8" spans="1:12" ht="15" customHeight="1" x14ac:dyDescent="0.25">
      <c r="A8" s="10" t="s">
        <v>7</v>
      </c>
      <c r="B8" s="11">
        <v>173.75683090440333</v>
      </c>
      <c r="C8" s="4"/>
      <c r="D8" s="4"/>
      <c r="E8" s="4"/>
      <c r="F8" s="4"/>
      <c r="G8" s="4"/>
      <c r="H8" s="4"/>
      <c r="I8" s="4"/>
      <c r="J8" s="4"/>
      <c r="K8" s="4"/>
      <c r="L8" s="3"/>
    </row>
    <row r="9" spans="1:12" ht="15" customHeight="1" x14ac:dyDescent="0.25">
      <c r="A9" s="10" t="s">
        <v>8</v>
      </c>
      <c r="B9" s="11">
        <v>589.17404333043737</v>
      </c>
      <c r="C9" s="4"/>
      <c r="D9" s="4"/>
      <c r="E9" s="4"/>
      <c r="F9" s="4"/>
      <c r="G9" s="4"/>
      <c r="H9" s="4"/>
      <c r="I9" s="4"/>
      <c r="J9" s="4"/>
      <c r="K9" s="4"/>
      <c r="L9" s="3"/>
    </row>
    <row r="10" spans="1:12" ht="15" customHeight="1" x14ac:dyDescent="0.25">
      <c r="A10" s="10" t="s">
        <v>9</v>
      </c>
      <c r="B10" s="11">
        <v>198.68822543179786</v>
      </c>
      <c r="C10" s="4"/>
      <c r="D10" s="4"/>
      <c r="E10" s="4"/>
      <c r="F10" s="4"/>
      <c r="G10" s="4"/>
      <c r="H10" s="4"/>
      <c r="I10" s="4"/>
      <c r="J10" s="4"/>
      <c r="K10" s="4"/>
      <c r="L10" s="3"/>
    </row>
    <row r="11" spans="1:12" ht="15" customHeight="1" x14ac:dyDescent="0.25">
      <c r="A11" s="10" t="s">
        <v>10</v>
      </c>
      <c r="B11" s="11">
        <v>400.18822151642485</v>
      </c>
      <c r="C11" s="4"/>
      <c r="D11" s="4"/>
      <c r="E11" s="4"/>
      <c r="F11" s="4"/>
      <c r="G11" s="4"/>
      <c r="H11" s="4"/>
      <c r="I11" s="4"/>
      <c r="J11" s="4"/>
      <c r="K11" s="4"/>
      <c r="L11" s="3"/>
    </row>
    <row r="12" spans="1:12" ht="15" customHeight="1" x14ac:dyDescent="0.25">
      <c r="A12" s="10" t="s">
        <v>11</v>
      </c>
      <c r="B12" s="11">
        <v>367.59499260757843</v>
      </c>
      <c r="C12" s="4"/>
      <c r="D12" s="4"/>
      <c r="E12" s="4"/>
      <c r="F12" s="4"/>
      <c r="G12" s="4"/>
      <c r="H12" s="4"/>
      <c r="I12" s="4"/>
      <c r="J12" s="4"/>
      <c r="K12" s="4"/>
      <c r="L12" s="3"/>
    </row>
    <row r="13" spans="1:12" ht="15" customHeight="1" x14ac:dyDescent="0.25">
      <c r="A13" s="10" t="s">
        <v>12</v>
      </c>
      <c r="B13" s="11">
        <v>318.73965653310358</v>
      </c>
      <c r="C13" s="4"/>
      <c r="D13" s="4"/>
      <c r="E13" s="4"/>
      <c r="F13" s="4"/>
      <c r="G13" s="4"/>
      <c r="H13" s="4"/>
      <c r="I13" s="4"/>
      <c r="J13" s="4"/>
      <c r="K13" s="4"/>
      <c r="L13" s="3"/>
    </row>
    <row r="14" spans="1:12" ht="15" customHeight="1" x14ac:dyDescent="0.25">
      <c r="A14" s="10" t="s">
        <v>13</v>
      </c>
      <c r="B14" s="11">
        <v>185.02564998011175</v>
      </c>
      <c r="C14" s="4"/>
      <c r="D14" s="4"/>
      <c r="E14" s="4"/>
      <c r="F14" s="4"/>
      <c r="G14" s="4"/>
      <c r="H14" s="4"/>
      <c r="I14" s="4"/>
      <c r="J14" s="4"/>
      <c r="K14" s="4"/>
      <c r="L14" s="3"/>
    </row>
    <row r="15" spans="1:12" ht="15" customHeight="1" x14ac:dyDescent="0.25">
      <c r="A15" s="10" t="s">
        <v>14</v>
      </c>
      <c r="B15" s="11">
        <v>152.55788790529741</v>
      </c>
      <c r="C15" s="4"/>
      <c r="D15" s="4"/>
      <c r="E15" s="4"/>
      <c r="F15" s="4"/>
      <c r="G15" s="4"/>
      <c r="H15" s="4"/>
      <c r="I15" s="4"/>
      <c r="J15" s="4"/>
      <c r="K15" s="4"/>
      <c r="L15" s="3"/>
    </row>
    <row r="16" spans="1:12" ht="15" customHeight="1" x14ac:dyDescent="0.25">
      <c r="A16" s="10" t="s">
        <v>15</v>
      </c>
      <c r="B16" s="11">
        <v>142.92386466769941</v>
      </c>
      <c r="C16" s="4"/>
      <c r="D16" s="4"/>
      <c r="E16" s="4"/>
      <c r="F16" s="4"/>
      <c r="G16" s="4"/>
      <c r="H16" s="4"/>
      <c r="I16" s="4"/>
      <c r="J16" s="4"/>
      <c r="K16" s="4"/>
      <c r="L16" s="3"/>
    </row>
    <row r="17" spans="1:12" ht="15" customHeight="1" x14ac:dyDescent="0.25">
      <c r="A17" s="10" t="s">
        <v>16</v>
      </c>
      <c r="B17" s="11">
        <v>204.66259084020396</v>
      </c>
      <c r="C17" s="4"/>
      <c r="D17" s="4"/>
      <c r="E17" s="4"/>
      <c r="F17" s="4"/>
      <c r="G17" s="4"/>
      <c r="H17" s="4"/>
      <c r="I17" s="4"/>
      <c r="J17" s="4"/>
      <c r="K17" s="4"/>
      <c r="L17" s="3"/>
    </row>
    <row r="18" spans="1:12" ht="15" customHeight="1" x14ac:dyDescent="0.25">
      <c r="A18" s="10" t="s">
        <v>17</v>
      </c>
      <c r="B18" s="11">
        <v>246.80473022020246</v>
      </c>
      <c r="C18" s="4"/>
      <c r="D18" s="4"/>
      <c r="E18" s="4"/>
      <c r="F18" s="4"/>
      <c r="G18" s="4"/>
      <c r="H18" s="4"/>
      <c r="I18" s="4"/>
      <c r="J18" s="4"/>
      <c r="K18" s="4"/>
      <c r="L18" s="3"/>
    </row>
    <row r="19" spans="1:12" ht="15" customHeight="1" x14ac:dyDescent="0.25">
      <c r="A19" s="10" t="s">
        <v>18</v>
      </c>
      <c r="B19" s="11">
        <v>468.9742100369881</v>
      </c>
      <c r="C19" s="4"/>
      <c r="D19" s="4"/>
      <c r="E19" s="4"/>
      <c r="F19" s="4"/>
      <c r="G19" s="4"/>
      <c r="H19" s="4"/>
      <c r="I19" s="4"/>
      <c r="J19" s="4"/>
      <c r="K19" s="4"/>
      <c r="L19" s="3"/>
    </row>
    <row r="20" spans="1:12" ht="15" customHeight="1" x14ac:dyDescent="0.25">
      <c r="A20" s="10" t="s">
        <v>19</v>
      </c>
      <c r="B20" s="11">
        <v>178.68789814781044</v>
      </c>
      <c r="C20" s="4"/>
      <c r="D20" s="4"/>
      <c r="E20" s="4"/>
      <c r="F20" s="4"/>
      <c r="G20" s="4"/>
      <c r="H20" s="4"/>
      <c r="I20" s="4"/>
      <c r="J20" s="4"/>
      <c r="K20" s="4"/>
      <c r="L20" s="3"/>
    </row>
    <row r="21" spans="1:12" ht="15" customHeight="1" x14ac:dyDescent="0.25">
      <c r="A21" s="10" t="s">
        <v>20</v>
      </c>
      <c r="B21" s="11">
        <v>335.07720712670141</v>
      </c>
      <c r="C21" s="4"/>
      <c r="D21" s="4"/>
      <c r="E21" s="4"/>
      <c r="F21" s="4"/>
      <c r="G21" s="4"/>
      <c r="H21" s="4"/>
      <c r="I21" s="4"/>
      <c r="J21" s="4"/>
      <c r="K21" s="4"/>
      <c r="L21" s="3"/>
    </row>
    <row r="22" spans="1:12" x14ac:dyDescent="0.25">
      <c r="A22" s="10" t="s">
        <v>21</v>
      </c>
      <c r="B22" s="11">
        <v>350.98339923509207</v>
      </c>
      <c r="C22" s="2"/>
      <c r="D22" s="2"/>
      <c r="E22" s="2"/>
      <c r="F22" s="2"/>
      <c r="G22" s="2"/>
      <c r="H22" s="2"/>
      <c r="I22" s="2"/>
      <c r="J22" s="2"/>
      <c r="K22" s="2"/>
    </row>
    <row r="23" spans="1:12" x14ac:dyDescent="0.25">
      <c r="A23" s="10" t="s">
        <v>22</v>
      </c>
      <c r="B23" s="11">
        <v>281.10287287447642</v>
      </c>
      <c r="C23" s="2"/>
      <c r="D23" s="2"/>
      <c r="E23" s="2"/>
      <c r="F23" s="2"/>
      <c r="G23" s="2"/>
      <c r="H23" s="2"/>
      <c r="I23" s="2"/>
      <c r="J23" s="2"/>
      <c r="K23" s="2"/>
    </row>
    <row r="24" spans="1:12" x14ac:dyDescent="0.25">
      <c r="A24" s="10" t="s">
        <v>23</v>
      </c>
      <c r="B24" s="11">
        <v>559.02360381316726</v>
      </c>
      <c r="C24" s="2"/>
      <c r="D24" s="2"/>
      <c r="E24" s="2"/>
      <c r="F24" s="2"/>
      <c r="G24" s="2"/>
      <c r="H24" s="2"/>
      <c r="I24" s="2"/>
      <c r="J24" s="2"/>
      <c r="K24" s="2"/>
    </row>
    <row r="25" spans="1:12" x14ac:dyDescent="0.25">
      <c r="A25" s="10" t="s">
        <v>24</v>
      </c>
      <c r="B25" s="11">
        <v>256.37629804512517</v>
      </c>
      <c r="C25" s="2"/>
      <c r="D25" s="2"/>
      <c r="E25" s="2"/>
      <c r="F25" s="2"/>
      <c r="G25" s="2"/>
      <c r="H25" s="2"/>
      <c r="I25" s="2"/>
      <c r="J25" s="2"/>
      <c r="K25" s="2"/>
    </row>
    <row r="26" spans="1:12" x14ac:dyDescent="0.25">
      <c r="A26" s="10" t="s">
        <v>25</v>
      </c>
      <c r="B26" s="11">
        <v>246.93563551415036</v>
      </c>
      <c r="C26" s="2"/>
      <c r="D26" s="2"/>
      <c r="E26" s="2"/>
      <c r="F26" s="2"/>
      <c r="G26" s="2"/>
      <c r="H26" s="2"/>
      <c r="I26" s="2"/>
      <c r="J26" s="2"/>
      <c r="K26" s="2"/>
    </row>
    <row r="27" spans="1:12" x14ac:dyDescent="0.25">
      <c r="A27" s="10" t="s">
        <v>26</v>
      </c>
      <c r="B27" s="11">
        <v>995.17728164220796</v>
      </c>
    </row>
    <row r="28" spans="1:12" x14ac:dyDescent="0.25">
      <c r="A28" s="10" t="s">
        <v>27</v>
      </c>
      <c r="B28" s="11">
        <v>397.2631988452851</v>
      </c>
    </row>
    <row r="29" spans="1:12" x14ac:dyDescent="0.25">
      <c r="A29" s="10" t="s">
        <v>28</v>
      </c>
      <c r="B29" s="11">
        <v>513.63821366823345</v>
      </c>
    </row>
    <row r="30" spans="1:12" x14ac:dyDescent="0.25">
      <c r="A30" s="10" t="s">
        <v>29</v>
      </c>
      <c r="B30" s="11">
        <v>380.56250508159019</v>
      </c>
    </row>
    <row r="31" spans="1:12" x14ac:dyDescent="0.25">
      <c r="A31" s="10" t="s">
        <v>30</v>
      </c>
      <c r="B31" s="11">
        <v>6319.1793353113935</v>
      </c>
    </row>
    <row r="32" spans="1:12" x14ac:dyDescent="0.25">
      <c r="A32" s="10" t="s">
        <v>31</v>
      </c>
      <c r="B32" s="11">
        <v>214.8717616206234</v>
      </c>
    </row>
    <row r="33" spans="1:2" x14ac:dyDescent="0.25">
      <c r="A33" s="10" t="s">
        <v>32</v>
      </c>
      <c r="B33" s="11">
        <v>213.67106087294934</v>
      </c>
    </row>
    <row r="34" spans="1:2" x14ac:dyDescent="0.25">
      <c r="A34" s="10" t="s">
        <v>33</v>
      </c>
      <c r="B34" s="11">
        <v>180.89454022719599</v>
      </c>
    </row>
    <row r="35" spans="1:2" x14ac:dyDescent="0.25">
      <c r="A35" s="10" t="s">
        <v>34</v>
      </c>
      <c r="B35" s="11">
        <v>336.93771642658919</v>
      </c>
    </row>
    <row r="36" spans="1:2" x14ac:dyDescent="0.25">
      <c r="A36" s="10" t="s">
        <v>35</v>
      </c>
      <c r="B36" s="11">
        <v>227.0620260837284</v>
      </c>
    </row>
    <row r="37" spans="1:2" x14ac:dyDescent="0.25">
      <c r="A37" s="10" t="s">
        <v>36</v>
      </c>
      <c r="B37" s="11">
        <v>200.38768334203829</v>
      </c>
    </row>
    <row r="38" spans="1:2" x14ac:dyDescent="0.25">
      <c r="A38" s="10" t="s">
        <v>37</v>
      </c>
      <c r="B38" s="11">
        <v>219.27670564917219</v>
      </c>
    </row>
    <row r="39" spans="1:2" x14ac:dyDescent="0.25">
      <c r="A39" s="10" t="s">
        <v>38</v>
      </c>
      <c r="B39" s="11">
        <v>195.86745438843715</v>
      </c>
    </row>
    <row r="40" spans="1:2" x14ac:dyDescent="0.25">
      <c r="A40" s="10" t="s">
        <v>39</v>
      </c>
      <c r="B40" s="11">
        <v>446.3953229915133</v>
      </c>
    </row>
    <row r="41" spans="1:2" x14ac:dyDescent="0.25">
      <c r="A41" s="10" t="s">
        <v>40</v>
      </c>
      <c r="B41" s="11">
        <v>307.92219487986461</v>
      </c>
    </row>
    <row r="42" spans="1:2" x14ac:dyDescent="0.25">
      <c r="A42" s="10" t="s">
        <v>41</v>
      </c>
      <c r="B42" s="11">
        <v>315.06058183823785</v>
      </c>
    </row>
    <row r="43" spans="1:2" x14ac:dyDescent="0.25">
      <c r="A43" s="10" t="s">
        <v>42</v>
      </c>
      <c r="B43" s="11">
        <v>201.15454094070978</v>
      </c>
    </row>
    <row r="44" spans="1:2" x14ac:dyDescent="0.25">
      <c r="A44" s="10" t="s">
        <v>43</v>
      </c>
      <c r="B44" s="11">
        <v>386.30468473966101</v>
      </c>
    </row>
    <row r="45" spans="1:2" x14ac:dyDescent="0.25">
      <c r="A45" s="10" t="s">
        <v>44</v>
      </c>
      <c r="B45" s="11">
        <v>389.72542390089023</v>
      </c>
    </row>
    <row r="46" spans="1:2" x14ac:dyDescent="0.25">
      <c r="A46" s="10" t="s">
        <v>45</v>
      </c>
      <c r="B46" s="11">
        <v>223.82504779173107</v>
      </c>
    </row>
    <row r="47" spans="1:2" x14ac:dyDescent="0.25">
      <c r="A47" s="10" t="s">
        <v>46</v>
      </c>
      <c r="B47" s="11">
        <v>1038.9115345063769</v>
      </c>
    </row>
    <row r="48" spans="1:2" x14ac:dyDescent="0.25">
      <c r="A48" s="10" t="s">
        <v>47</v>
      </c>
      <c r="B48" s="11">
        <v>505.8221911292963</v>
      </c>
    </row>
    <row r="49" spans="1:2" x14ac:dyDescent="0.25">
      <c r="A49" s="10" t="s">
        <v>48</v>
      </c>
      <c r="B49" s="11">
        <v>467.56608330057628</v>
      </c>
    </row>
    <row r="50" spans="1:2" x14ac:dyDescent="0.25">
      <c r="A50" s="10" t="s">
        <v>49</v>
      </c>
      <c r="B50" s="11">
        <v>204.89408157968737</v>
      </c>
    </row>
    <row r="51" spans="1:2" x14ac:dyDescent="0.25">
      <c r="A51" s="10" t="s">
        <v>50</v>
      </c>
      <c r="B51" s="11">
        <v>364.25796750345575</v>
      </c>
    </row>
    <row r="52" spans="1:2" x14ac:dyDescent="0.25">
      <c r="A52" s="10" t="s">
        <v>51</v>
      </c>
      <c r="B52" s="11">
        <v>278.3982728950042</v>
      </c>
    </row>
    <row r="53" spans="1:2" x14ac:dyDescent="0.25">
      <c r="A53" s="10" t="s">
        <v>52</v>
      </c>
      <c r="B53" s="11">
        <v>351.74513112873109</v>
      </c>
    </row>
    <row r="54" spans="1:2" x14ac:dyDescent="0.25">
      <c r="A54" s="10" t="s">
        <v>53</v>
      </c>
      <c r="B54" s="11">
        <v>471.80811678544899</v>
      </c>
    </row>
    <row r="55" spans="1:2" x14ac:dyDescent="0.25">
      <c r="A55" s="10" t="s">
        <v>54</v>
      </c>
      <c r="B55" s="11">
        <v>208.52893620910351</v>
      </c>
    </row>
    <row r="56" spans="1:2" x14ac:dyDescent="0.25">
      <c r="A56" s="10" t="s">
        <v>55</v>
      </c>
      <c r="B56" s="11" t="e">
        <v>#N/A</v>
      </c>
    </row>
    <row r="57" spans="1:2" x14ac:dyDescent="0.25">
      <c r="A57" s="10" t="s">
        <v>56</v>
      </c>
      <c r="B57" s="11">
        <v>751.52697980007315</v>
      </c>
    </row>
    <row r="58" spans="1:2" x14ac:dyDescent="0.25">
      <c r="A58" s="10" t="s">
        <v>57</v>
      </c>
      <c r="B58" s="11">
        <v>2379.125563532989</v>
      </c>
    </row>
    <row r="59" spans="1:2" x14ac:dyDescent="0.25">
      <c r="A59" s="10" t="s">
        <v>58</v>
      </c>
      <c r="B59" s="11">
        <v>134.39265858692659</v>
      </c>
    </row>
    <row r="60" spans="1:2" x14ac:dyDescent="0.25">
      <c r="A60" s="10" t="s">
        <v>59</v>
      </c>
      <c r="B60" s="11">
        <v>531.85083403906549</v>
      </c>
    </row>
    <row r="61" spans="1:2" x14ac:dyDescent="0.25">
      <c r="A61" s="10" t="s">
        <v>60</v>
      </c>
      <c r="B61" s="11">
        <v>230.26675587219941</v>
      </c>
    </row>
    <row r="62" spans="1:2" x14ac:dyDescent="0.25">
      <c r="A62" s="10" t="s">
        <v>61</v>
      </c>
      <c r="B62" s="11">
        <v>173.26180942516575</v>
      </c>
    </row>
    <row r="63" spans="1:2" x14ac:dyDescent="0.25">
      <c r="A63" s="10" t="s">
        <v>62</v>
      </c>
      <c r="B63" s="11">
        <v>548.13823959970159</v>
      </c>
    </row>
    <row r="64" spans="1:2" x14ac:dyDescent="0.25">
      <c r="A64" s="10" t="s">
        <v>63</v>
      </c>
      <c r="B64" s="11">
        <v>268.68688626195848</v>
      </c>
    </row>
    <row r="65" spans="1:2" x14ac:dyDescent="0.25">
      <c r="A65" s="10" t="s">
        <v>64</v>
      </c>
      <c r="B65" s="11">
        <v>137.19680149565656</v>
      </c>
    </row>
    <row r="66" spans="1:2" x14ac:dyDescent="0.25">
      <c r="A66" s="10" t="s">
        <v>65</v>
      </c>
      <c r="B66" s="11">
        <v>327.63134736746514</v>
      </c>
    </row>
    <row r="67" spans="1:2" x14ac:dyDescent="0.25">
      <c r="A67" s="10" t="s">
        <v>66</v>
      </c>
      <c r="B67" s="11">
        <v>189.40918767442324</v>
      </c>
    </row>
    <row r="68" spans="1:2" x14ac:dyDescent="0.25">
      <c r="A68" s="10" t="s">
        <v>67</v>
      </c>
      <c r="B68" s="11">
        <v>177.54406666308986</v>
      </c>
    </row>
    <row r="69" spans="1:2" x14ac:dyDescent="0.25">
      <c r="A69" s="10" t="s">
        <v>68</v>
      </c>
      <c r="B69" s="11">
        <v>173.52137860306431</v>
      </c>
    </row>
    <row r="70" spans="1:2" x14ac:dyDescent="0.25">
      <c r="A70" s="10" t="s">
        <v>69</v>
      </c>
      <c r="B70" s="11">
        <v>247.51449267739363</v>
      </c>
    </row>
    <row r="71" spans="1:2" x14ac:dyDescent="0.25">
      <c r="A71" s="10" t="s">
        <v>70</v>
      </c>
      <c r="B71" s="11">
        <v>696.42811798953801</v>
      </c>
    </row>
    <row r="72" spans="1:2" x14ac:dyDescent="0.25">
      <c r="A72" s="10" t="s">
        <v>71</v>
      </c>
      <c r="B72" s="11">
        <v>156.95725447176</v>
      </c>
    </row>
    <row r="73" spans="1:2" x14ac:dyDescent="0.25">
      <c r="A73" s="10" t="s">
        <v>72</v>
      </c>
      <c r="B73" s="11">
        <v>343.57844086448773</v>
      </c>
    </row>
    <row r="74" spans="1:2" x14ac:dyDescent="0.25">
      <c r="A74" s="10" t="s">
        <v>73</v>
      </c>
      <c r="B74" s="11">
        <v>219.72198172668786</v>
      </c>
    </row>
    <row r="75" spans="1:2" x14ac:dyDescent="0.25">
      <c r="A75" s="10" t="s">
        <v>74</v>
      </c>
      <c r="B75" s="11">
        <v>199.95966090892003</v>
      </c>
    </row>
    <row r="76" spans="1:2" x14ac:dyDescent="0.25">
      <c r="A76" s="10" t="s">
        <v>75</v>
      </c>
      <c r="B76" s="11">
        <v>174.58874151880894</v>
      </c>
    </row>
    <row r="77" spans="1:2" x14ac:dyDescent="0.25">
      <c r="A77" s="10" t="s">
        <v>76</v>
      </c>
      <c r="B77" s="11">
        <v>223.46664807069794</v>
      </c>
    </row>
    <row r="78" spans="1:2" x14ac:dyDescent="0.25">
      <c r="A78" s="10" t="s">
        <v>77</v>
      </c>
      <c r="B78" s="11">
        <v>381.22175762512239</v>
      </c>
    </row>
    <row r="79" spans="1:2" x14ac:dyDescent="0.25">
      <c r="A79" s="10" t="s">
        <v>78</v>
      </c>
      <c r="B79" s="11">
        <v>240.33419656465321</v>
      </c>
    </row>
    <row r="80" spans="1:2" x14ac:dyDescent="0.25">
      <c r="A80" s="10" t="s">
        <v>79</v>
      </c>
      <c r="B80" s="11">
        <v>305.88452731383762</v>
      </c>
    </row>
    <row r="81" spans="1:2" x14ac:dyDescent="0.25">
      <c r="A81" s="10" t="s">
        <v>80</v>
      </c>
      <c r="B81" s="11">
        <v>161.29968227418394</v>
      </c>
    </row>
    <row r="82" spans="1:2" x14ac:dyDescent="0.25">
      <c r="A82" s="10" t="s">
        <v>81</v>
      </c>
      <c r="B82" s="11">
        <v>187.53368351540658</v>
      </c>
    </row>
    <row r="83" spans="1:2" x14ac:dyDescent="0.25">
      <c r="A83" s="10" t="s">
        <v>82</v>
      </c>
      <c r="B83" s="11">
        <v>244.37995898496052</v>
      </c>
    </row>
    <row r="84" spans="1:2" x14ac:dyDescent="0.25">
      <c r="A84" s="10" t="s">
        <v>83</v>
      </c>
      <c r="B84" s="11">
        <v>186.03807228801685</v>
      </c>
    </row>
    <row r="85" spans="1:2" x14ac:dyDescent="0.25">
      <c r="A85" s="10" t="s">
        <v>84</v>
      </c>
      <c r="B85" s="11">
        <v>332.27686940238539</v>
      </c>
    </row>
    <row r="86" spans="1:2" x14ac:dyDescent="0.25">
      <c r="A86" s="10" t="s">
        <v>85</v>
      </c>
      <c r="B86" s="11">
        <v>212.92468871913644</v>
      </c>
    </row>
    <row r="87" spans="1:2" x14ac:dyDescent="0.25">
      <c r="A87" s="10" t="s">
        <v>86</v>
      </c>
      <c r="B87" s="11">
        <v>385.43981323560593</v>
      </c>
    </row>
    <row r="88" spans="1:2" x14ac:dyDescent="0.25">
      <c r="A88" s="10" t="s">
        <v>87</v>
      </c>
      <c r="B88" s="11">
        <v>359.87078100217201</v>
      </c>
    </row>
    <row r="89" spans="1:2" x14ac:dyDescent="0.25">
      <c r="A89" s="10" t="s">
        <v>88</v>
      </c>
      <c r="B89" s="11">
        <v>211.32114230645277</v>
      </c>
    </row>
    <row r="90" spans="1:2" x14ac:dyDescent="0.25">
      <c r="A90" s="10" t="s">
        <v>89</v>
      </c>
      <c r="B90" s="11">
        <v>977.42197841190011</v>
      </c>
    </row>
    <row r="91" spans="1:2" x14ac:dyDescent="0.25">
      <c r="A91" s="10" t="s">
        <v>90</v>
      </c>
      <c r="B91" s="11">
        <v>173.19064031393523</v>
      </c>
    </row>
    <row r="92" spans="1:2" x14ac:dyDescent="0.25">
      <c r="A92" s="10" t="s">
        <v>91</v>
      </c>
      <c r="B92" s="11">
        <v>193.87661317855427</v>
      </c>
    </row>
    <row r="93" spans="1:2" x14ac:dyDescent="0.25">
      <c r="A93" s="10" t="s">
        <v>92</v>
      </c>
      <c r="B93" s="11">
        <v>470.61294137404718</v>
      </c>
    </row>
    <row r="94" spans="1:2" x14ac:dyDescent="0.25">
      <c r="A94" s="10" t="s">
        <v>93</v>
      </c>
      <c r="B94" s="11">
        <v>226.64210052703433</v>
      </c>
    </row>
    <row r="95" spans="1:2" x14ac:dyDescent="0.25">
      <c r="A95" s="10" t="s">
        <v>94</v>
      </c>
      <c r="B95" s="11">
        <v>142.53858540197058</v>
      </c>
    </row>
    <row r="96" spans="1:2" x14ac:dyDescent="0.25">
      <c r="A96" s="10" t="s">
        <v>95</v>
      </c>
      <c r="B96" s="11">
        <v>256.75904052124469</v>
      </c>
    </row>
    <row r="97" spans="1:2" x14ac:dyDescent="0.25">
      <c r="A97" s="10" t="s">
        <v>96</v>
      </c>
      <c r="B97" s="11">
        <v>207.18143179424521</v>
      </c>
    </row>
    <row r="98" spans="1:2" x14ac:dyDescent="0.25">
      <c r="A98" s="10" t="s">
        <v>97</v>
      </c>
      <c r="B98" s="11">
        <v>303.63839124279514</v>
      </c>
    </row>
    <row r="99" spans="1:2" x14ac:dyDescent="0.25">
      <c r="A99" s="10" t="s">
        <v>98</v>
      </c>
      <c r="B99" s="11">
        <v>251.59054019557075</v>
      </c>
    </row>
    <row r="100" spans="1:2" x14ac:dyDescent="0.25">
      <c r="A100" s="10" t="s">
        <v>99</v>
      </c>
      <c r="B100" s="11">
        <v>416.25131232462297</v>
      </c>
    </row>
    <row r="101" spans="1:2" x14ac:dyDescent="0.25">
      <c r="A101" s="10" t="s">
        <v>100</v>
      </c>
      <c r="B101" s="11">
        <v>352.52250076653695</v>
      </c>
    </row>
    <row r="102" spans="1:2" x14ac:dyDescent="0.25">
      <c r="A102" s="10" t="s">
        <v>101</v>
      </c>
      <c r="B102" s="11">
        <v>194.38855817203466</v>
      </c>
    </row>
    <row r="103" spans="1:2" x14ac:dyDescent="0.25">
      <c r="A103" s="10" t="s">
        <v>102</v>
      </c>
      <c r="B103" s="11">
        <v>207.11610077417035</v>
      </c>
    </row>
    <row r="104" spans="1:2" x14ac:dyDescent="0.25">
      <c r="A104" s="10" t="s">
        <v>103</v>
      </c>
      <c r="B104" s="11">
        <v>355.47139706043816</v>
      </c>
    </row>
    <row r="105" spans="1:2" x14ac:dyDescent="0.25">
      <c r="A105" s="10" t="s">
        <v>104</v>
      </c>
      <c r="B105" s="11">
        <v>529.20982755253851</v>
      </c>
    </row>
    <row r="106" spans="1:2" x14ac:dyDescent="0.25">
      <c r="A106" s="10" t="s">
        <v>105</v>
      </c>
      <c r="B106" s="11">
        <v>204.29856153127076</v>
      </c>
    </row>
    <row r="107" spans="1:2" x14ac:dyDescent="0.25">
      <c r="A107" s="10" t="s">
        <v>106</v>
      </c>
      <c r="B107" s="11">
        <v>328.46122507512905</v>
      </c>
    </row>
    <row r="108" spans="1:2" x14ac:dyDescent="0.25">
      <c r="A108" s="10" t="s">
        <v>107</v>
      </c>
      <c r="B108" s="11">
        <v>239.48359015833253</v>
      </c>
    </row>
    <row r="109" spans="1:2" x14ac:dyDescent="0.25">
      <c r="A109" s="10" t="s">
        <v>108</v>
      </c>
      <c r="B109" s="11">
        <v>153.02359730185779</v>
      </c>
    </row>
    <row r="110" spans="1:2" x14ac:dyDescent="0.25">
      <c r="A110" s="10" t="s">
        <v>109</v>
      </c>
      <c r="B110" s="11">
        <v>179.8338841661718</v>
      </c>
    </row>
    <row r="111" spans="1:2" x14ac:dyDescent="0.25">
      <c r="A111" s="10" t="s">
        <v>110</v>
      </c>
      <c r="B111" s="11">
        <v>390.13680082410644</v>
      </c>
    </row>
    <row r="112" spans="1:2" x14ac:dyDescent="0.25">
      <c r="A112" s="10" t="s">
        <v>111</v>
      </c>
      <c r="B112" s="11">
        <v>297.34989830461939</v>
      </c>
    </row>
    <row r="113" spans="1:2" x14ac:dyDescent="0.25">
      <c r="A113" s="10" t="s">
        <v>112</v>
      </c>
      <c r="B113" s="11">
        <v>194.00171513188914</v>
      </c>
    </row>
    <row r="114" spans="1:2" x14ac:dyDescent="0.25">
      <c r="A114" s="10" t="s">
        <v>113</v>
      </c>
      <c r="B114" s="11">
        <v>226.46353486392007</v>
      </c>
    </row>
    <row r="115" spans="1:2" x14ac:dyDescent="0.25">
      <c r="A115" s="10" t="s">
        <v>114</v>
      </c>
      <c r="B115" s="11">
        <v>254.74116338922443</v>
      </c>
    </row>
    <row r="116" spans="1:2" x14ac:dyDescent="0.25">
      <c r="A116" s="10" t="s">
        <v>115</v>
      </c>
      <c r="B116" s="11">
        <v>180.87247363264942</v>
      </c>
    </row>
    <row r="117" spans="1:2" x14ac:dyDescent="0.25">
      <c r="A117" s="10" t="s">
        <v>116</v>
      </c>
      <c r="B117" s="11">
        <v>481.19851265656297</v>
      </c>
    </row>
    <row r="118" spans="1:2" x14ac:dyDescent="0.25">
      <c r="A118" s="10" t="s">
        <v>117</v>
      </c>
      <c r="B118" s="11">
        <v>467.94972929080325</v>
      </c>
    </row>
    <row r="119" spans="1:2" x14ac:dyDescent="0.25">
      <c r="A119" s="10" t="s">
        <v>118</v>
      </c>
      <c r="B119" s="11">
        <v>229.49711823012046</v>
      </c>
    </row>
    <row r="120" spans="1:2" x14ac:dyDescent="0.25">
      <c r="A120" s="10" t="s">
        <v>119</v>
      </c>
      <c r="B120" s="11">
        <v>169.49413822195908</v>
      </c>
    </row>
    <row r="121" spans="1:2" x14ac:dyDescent="0.25">
      <c r="A121" s="10" t="s">
        <v>120</v>
      </c>
      <c r="B121" s="11">
        <v>276.02390732179339</v>
      </c>
    </row>
    <row r="122" spans="1:2" x14ac:dyDescent="0.25">
      <c r="A122" s="10" t="s">
        <v>121</v>
      </c>
      <c r="B122" s="11">
        <v>923.23823739000954</v>
      </c>
    </row>
    <row r="123" spans="1:2" x14ac:dyDescent="0.25">
      <c r="A123" s="10" t="s">
        <v>122</v>
      </c>
      <c r="B123" s="11">
        <v>365.7182548042997</v>
      </c>
    </row>
    <row r="124" spans="1:2" x14ac:dyDescent="0.25">
      <c r="A124" s="10" t="s">
        <v>123</v>
      </c>
      <c r="B124" s="11">
        <v>532.01478709901937</v>
      </c>
    </row>
    <row r="125" spans="1:2" x14ac:dyDescent="0.25">
      <c r="A125" s="10" t="s">
        <v>124</v>
      </c>
      <c r="B125" s="11">
        <v>1360.4235545770093</v>
      </c>
    </row>
    <row r="126" spans="1:2" x14ac:dyDescent="0.25">
      <c r="A126" s="10" t="s">
        <v>125</v>
      </c>
      <c r="B126" s="11">
        <v>210.18695409730174</v>
      </c>
    </row>
    <row r="127" spans="1:2" x14ac:dyDescent="0.25">
      <c r="A127" s="10" t="s">
        <v>126</v>
      </c>
      <c r="B127" s="11">
        <v>370.51567146089405</v>
      </c>
    </row>
    <row r="128" spans="1:2" x14ac:dyDescent="0.25">
      <c r="A128" s="10" t="s">
        <v>127</v>
      </c>
      <c r="B128" s="11">
        <v>797.69891372605741</v>
      </c>
    </row>
    <row r="129" spans="1:2" x14ac:dyDescent="0.25">
      <c r="A129" s="10" t="s">
        <v>128</v>
      </c>
      <c r="B129" s="11">
        <v>248.93052516224535</v>
      </c>
    </row>
    <row r="130" spans="1:2" x14ac:dyDescent="0.25">
      <c r="A130" s="10" t="s">
        <v>129</v>
      </c>
      <c r="B130" s="11">
        <v>607.03929727750949</v>
      </c>
    </row>
    <row r="131" spans="1:2" x14ac:dyDescent="0.25">
      <c r="A131" s="10" t="s">
        <v>130</v>
      </c>
      <c r="B131" s="11">
        <v>182.36144750640389</v>
      </c>
    </row>
    <row r="132" spans="1:2" x14ac:dyDescent="0.25">
      <c r="A132" s="10" t="s">
        <v>131</v>
      </c>
      <c r="B132" s="11">
        <v>281.3319658265209</v>
      </c>
    </row>
    <row r="133" spans="1:2" x14ac:dyDescent="0.25">
      <c r="A133" s="10" t="s">
        <v>132</v>
      </c>
      <c r="B133" s="11">
        <v>653.76814339908958</v>
      </c>
    </row>
    <row r="134" spans="1:2" x14ac:dyDescent="0.25">
      <c r="A134" s="10" t="s">
        <v>133</v>
      </c>
      <c r="B134" s="11">
        <v>414.32164944497509</v>
      </c>
    </row>
    <row r="135" spans="1:2" x14ac:dyDescent="0.25">
      <c r="A135" s="10" t="s">
        <v>134</v>
      </c>
      <c r="B135" s="11">
        <v>255.14310554012661</v>
      </c>
    </row>
    <row r="136" spans="1:2" x14ac:dyDescent="0.25">
      <c r="A136" s="10" t="s">
        <v>135</v>
      </c>
      <c r="B136" s="11">
        <v>280.48354870438362</v>
      </c>
    </row>
    <row r="137" spans="1:2" x14ac:dyDescent="0.25">
      <c r="A137" s="10" t="s">
        <v>136</v>
      </c>
      <c r="B137" s="11">
        <v>272.14847468600578</v>
      </c>
    </row>
    <row r="138" spans="1:2" x14ac:dyDescent="0.25">
      <c r="A138" s="10" t="s">
        <v>137</v>
      </c>
      <c r="B138" s="11">
        <v>308.37690572969433</v>
      </c>
    </row>
    <row r="139" spans="1:2" x14ac:dyDescent="0.25">
      <c r="A139" s="10" t="s">
        <v>138</v>
      </c>
      <c r="B139" s="11">
        <v>361.16374444043055</v>
      </c>
    </row>
    <row r="140" spans="1:2" x14ac:dyDescent="0.25">
      <c r="A140" s="10" t="s">
        <v>139</v>
      </c>
      <c r="B140" s="11">
        <v>429.8795021144133</v>
      </c>
    </row>
    <row r="141" spans="1:2" x14ac:dyDescent="0.25">
      <c r="A141" s="10" t="s">
        <v>140</v>
      </c>
      <c r="B141" s="11">
        <v>386.24348903415472</v>
      </c>
    </row>
    <row r="142" spans="1:2" x14ac:dyDescent="0.25">
      <c r="A142" s="10" t="s">
        <v>141</v>
      </c>
      <c r="B142" s="11">
        <v>430.60248715306113</v>
      </c>
    </row>
    <row r="143" spans="1:2" x14ac:dyDescent="0.25">
      <c r="A143" s="10" t="s">
        <v>142</v>
      </c>
      <c r="B143" s="11">
        <v>345.32194508746483</v>
      </c>
    </row>
    <row r="144" spans="1:2" x14ac:dyDescent="0.25">
      <c r="A144" s="10" t="s">
        <v>143</v>
      </c>
      <c r="B144" s="11">
        <v>558.3919084499114</v>
      </c>
    </row>
    <row r="145" spans="1:2" x14ac:dyDescent="0.25">
      <c r="A145" s="10" t="s">
        <v>144</v>
      </c>
      <c r="B145" s="11">
        <v>377.18252830682258</v>
      </c>
    </row>
    <row r="146" spans="1:2" x14ac:dyDescent="0.25">
      <c r="A146" s="10" t="s">
        <v>145</v>
      </c>
      <c r="B146" s="11">
        <v>257.6866888804941</v>
      </c>
    </row>
    <row r="147" spans="1:2" x14ac:dyDescent="0.25">
      <c r="A147" s="10" t="s">
        <v>146</v>
      </c>
      <c r="B147" s="11">
        <v>340.95394088569242</v>
      </c>
    </row>
    <row r="148" spans="1:2" x14ac:dyDescent="0.25">
      <c r="A148" s="10" t="s">
        <v>147</v>
      </c>
      <c r="B148" s="11">
        <v>254.70090488563039</v>
      </c>
    </row>
    <row r="149" spans="1:2" x14ac:dyDescent="0.25">
      <c r="A149" s="10" t="s">
        <v>148</v>
      </c>
      <c r="B149" s="11">
        <v>266.83787939166899</v>
      </c>
    </row>
    <row r="150" spans="1:2" x14ac:dyDescent="0.25">
      <c r="A150" s="10" t="s">
        <v>149</v>
      </c>
      <c r="B150" s="11">
        <v>369.28831704705118</v>
      </c>
    </row>
    <row r="151" spans="1:2" x14ac:dyDescent="0.25">
      <c r="A151" s="10" t="s">
        <v>150</v>
      </c>
      <c r="B151" s="11">
        <v>349.31137687822883</v>
      </c>
    </row>
    <row r="152" spans="1:2" x14ac:dyDescent="0.25">
      <c r="A152" s="10" t="s">
        <v>151</v>
      </c>
      <c r="B152" s="11">
        <v>281.39908649953935</v>
      </c>
    </row>
    <row r="153" spans="1:2" x14ac:dyDescent="0.25">
      <c r="A153" s="10" t="s">
        <v>152</v>
      </c>
      <c r="B153" s="11">
        <v>493.54253089537076</v>
      </c>
    </row>
    <row r="154" spans="1:2" x14ac:dyDescent="0.25">
      <c r="A154" s="10" t="s">
        <v>153</v>
      </c>
      <c r="B154" s="11">
        <v>278.46935512987818</v>
      </c>
    </row>
    <row r="155" spans="1:2" x14ac:dyDescent="0.25">
      <c r="A155" s="10" t="s">
        <v>154</v>
      </c>
      <c r="B155" s="11">
        <v>293.49641063647931</v>
      </c>
    </row>
    <row r="156" spans="1:2" x14ac:dyDescent="0.25">
      <c r="A156" s="10" t="s">
        <v>155</v>
      </c>
      <c r="B156" s="11">
        <v>314.47079562934908</v>
      </c>
    </row>
    <row r="157" spans="1:2" x14ac:dyDescent="0.25">
      <c r="A157" s="10" t="s">
        <v>156</v>
      </c>
      <c r="B157" s="11">
        <v>715.91087069214495</v>
      </c>
    </row>
    <row r="158" spans="1:2" x14ac:dyDescent="0.25">
      <c r="A158" s="10" t="s">
        <v>157</v>
      </c>
      <c r="B158" s="11">
        <v>400.39140793896627</v>
      </c>
    </row>
    <row r="159" spans="1:2" x14ac:dyDescent="0.25">
      <c r="A159" s="10" t="s">
        <v>158</v>
      </c>
      <c r="B159" s="11">
        <v>404.77449387622403</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034A39-9E0D-48B7-B955-7F6ECD8BBAA6}">
  <dimension ref="A1:L71"/>
  <sheetViews>
    <sheetView workbookViewId="0">
      <selection activeCell="C6" sqref="C6"/>
    </sheetView>
  </sheetViews>
  <sheetFormatPr defaultRowHeight="15" x14ac:dyDescent="0.25"/>
  <cols>
    <col min="1" max="1" width="18.42578125" style="2" customWidth="1"/>
    <col min="2" max="16384" width="9.140625" style="2"/>
  </cols>
  <sheetData>
    <row r="1" spans="1:12" x14ac:dyDescent="0.25">
      <c r="A1" s="1" t="s">
        <v>0</v>
      </c>
      <c r="B1" s="2" t="s">
        <v>357</v>
      </c>
    </row>
    <row r="2" spans="1:12" x14ac:dyDescent="0.25">
      <c r="A2" s="1" t="s">
        <v>2</v>
      </c>
      <c r="B2" s="2" t="s">
        <v>159</v>
      </c>
    </row>
    <row r="3" spans="1:12" x14ac:dyDescent="0.25">
      <c r="A3" s="1"/>
    </row>
    <row r="4" spans="1:12" ht="15" customHeight="1" x14ac:dyDescent="0.25">
      <c r="A4" s="5" t="s">
        <v>1</v>
      </c>
      <c r="B4" s="12" t="s">
        <v>160</v>
      </c>
      <c r="C4" t="s">
        <v>161</v>
      </c>
      <c r="D4" t="s">
        <v>162</v>
      </c>
      <c r="E4" t="s">
        <v>163</v>
      </c>
      <c r="F4" t="s">
        <v>164</v>
      </c>
      <c r="G4" s="4"/>
      <c r="H4" s="4"/>
      <c r="I4" s="4"/>
      <c r="J4" s="4"/>
      <c r="K4" s="4"/>
      <c r="L4" s="4"/>
    </row>
    <row r="5" spans="1:12" ht="15" customHeight="1" x14ac:dyDescent="0.25">
      <c r="A5" s="4"/>
      <c r="B5" s="13" t="s">
        <v>165</v>
      </c>
      <c r="C5">
        <v>2.8657541435916513E-2</v>
      </c>
      <c r="D5"/>
      <c r="E5">
        <v>12.967386172534267</v>
      </c>
      <c r="F5"/>
      <c r="G5" s="4"/>
      <c r="H5" s="4"/>
      <c r="I5" s="4"/>
      <c r="J5" s="4"/>
      <c r="K5" s="4"/>
      <c r="L5" s="4"/>
    </row>
    <row r="6" spans="1:12" ht="15" customHeight="1" x14ac:dyDescent="0.25">
      <c r="A6" s="4"/>
      <c r="B6" s="13" t="s">
        <v>166</v>
      </c>
      <c r="C6">
        <v>3.0760120816649097E-2</v>
      </c>
      <c r="D6"/>
      <c r="E6">
        <v>14.120721544955673</v>
      </c>
      <c r="F6"/>
      <c r="G6" s="4"/>
      <c r="H6" s="4"/>
      <c r="I6" s="4"/>
      <c r="J6" s="4"/>
      <c r="K6" s="4"/>
      <c r="L6" s="4"/>
    </row>
    <row r="7" spans="1:12" ht="15" customHeight="1" x14ac:dyDescent="0.25">
      <c r="A7" s="4"/>
      <c r="B7" s="13" t="s">
        <v>167</v>
      </c>
      <c r="C7">
        <v>3.2501870076623487E-2</v>
      </c>
      <c r="D7"/>
      <c r="E7">
        <v>15.186302039304806</v>
      </c>
      <c r="F7"/>
      <c r="G7" s="4"/>
      <c r="H7" s="4"/>
      <c r="I7" s="4"/>
      <c r="J7" s="4"/>
      <c r="K7" s="4"/>
      <c r="L7" s="4"/>
    </row>
    <row r="8" spans="1:12" ht="15" customHeight="1" x14ac:dyDescent="0.25">
      <c r="A8" s="4"/>
      <c r="B8" s="13" t="s">
        <v>168</v>
      </c>
      <c r="C8">
        <v>3.3895690036511703E-2</v>
      </c>
      <c r="D8"/>
      <c r="E8">
        <v>15.994992368665239</v>
      </c>
      <c r="F8"/>
      <c r="G8" s="4"/>
      <c r="H8" s="4"/>
      <c r="I8" s="4"/>
      <c r="J8" s="4"/>
      <c r="K8" s="4"/>
      <c r="L8" s="4"/>
    </row>
    <row r="9" spans="1:12" ht="15" customHeight="1" x14ac:dyDescent="0.25">
      <c r="A9" s="4"/>
      <c r="B9" s="13" t="s">
        <v>169</v>
      </c>
      <c r="C9">
        <v>3.4288121638028968E-2</v>
      </c>
      <c r="D9"/>
      <c r="E9">
        <v>17.190626314485609</v>
      </c>
      <c r="F9"/>
      <c r="G9" s="4"/>
      <c r="H9" s="4"/>
      <c r="I9" s="4"/>
      <c r="J9" s="4"/>
      <c r="K9" s="4"/>
      <c r="L9" s="4"/>
    </row>
    <row r="10" spans="1:12" ht="15" customHeight="1" x14ac:dyDescent="0.25">
      <c r="A10" s="4"/>
      <c r="B10" s="13" t="s">
        <v>170</v>
      </c>
      <c r="C10">
        <v>3.4867782366152282E-2</v>
      </c>
      <c r="D10"/>
      <c r="E10">
        <v>18.321792055609137</v>
      </c>
      <c r="F10"/>
      <c r="G10" s="4"/>
      <c r="H10" s="4"/>
      <c r="I10" s="4"/>
      <c r="J10" s="4"/>
      <c r="K10" s="4"/>
      <c r="L10" s="4"/>
    </row>
    <row r="11" spans="1:12" ht="15" customHeight="1" x14ac:dyDescent="0.25">
      <c r="A11" s="4"/>
      <c r="B11" s="13" t="s">
        <v>171</v>
      </c>
      <c r="C11">
        <v>3.7070076779051574E-2</v>
      </c>
      <c r="D11"/>
      <c r="E11">
        <v>19.855353613505191</v>
      </c>
      <c r="F11"/>
      <c r="G11" s="4"/>
      <c r="H11" s="4"/>
      <c r="I11" s="4"/>
      <c r="J11" s="4"/>
      <c r="K11" s="4"/>
      <c r="L11" s="4"/>
    </row>
    <row r="12" spans="1:12" ht="15" customHeight="1" x14ac:dyDescent="0.25">
      <c r="A12" s="4"/>
      <c r="B12" s="13" t="s">
        <v>172</v>
      </c>
      <c r="C12">
        <v>4.0407649300151678E-2</v>
      </c>
      <c r="D12"/>
      <c r="E12">
        <v>21.966692995311227</v>
      </c>
      <c r="F12"/>
      <c r="G12" s="4"/>
      <c r="H12" s="4"/>
      <c r="I12" s="4"/>
      <c r="J12" s="4"/>
      <c r="K12" s="4"/>
      <c r="L12" s="4"/>
    </row>
    <row r="13" spans="1:12" ht="15" customHeight="1" x14ac:dyDescent="0.25">
      <c r="A13" s="4"/>
      <c r="B13" s="13" t="s">
        <v>173</v>
      </c>
      <c r="C13">
        <v>4.0991658551868211E-2</v>
      </c>
      <c r="D13"/>
      <c r="E13">
        <v>23.705566060654931</v>
      </c>
      <c r="F13"/>
      <c r="G13" s="4"/>
      <c r="H13" s="4"/>
      <c r="I13" s="4"/>
      <c r="J13" s="4"/>
      <c r="K13" s="4"/>
      <c r="L13" s="4"/>
    </row>
    <row r="14" spans="1:12" ht="15" customHeight="1" x14ac:dyDescent="0.25">
      <c r="A14" s="4"/>
      <c r="B14" s="13" t="s">
        <v>174</v>
      </c>
      <c r="C14">
        <v>4.155822700326979E-2</v>
      </c>
      <c r="D14"/>
      <c r="E14">
        <v>25.108470322827529</v>
      </c>
      <c r="F14"/>
      <c r="G14" s="4"/>
      <c r="H14" s="4"/>
      <c r="I14" s="4"/>
      <c r="J14" s="4"/>
      <c r="K14" s="4"/>
      <c r="L14" s="4"/>
    </row>
    <row r="15" spans="1:12" ht="15" customHeight="1" x14ac:dyDescent="0.25">
      <c r="A15" s="4"/>
      <c r="B15" s="13" t="s">
        <v>175</v>
      </c>
      <c r="C15">
        <v>4.3369698589570599E-2</v>
      </c>
      <c r="D15"/>
      <c r="E15">
        <v>26.651854231355486</v>
      </c>
      <c r="F15"/>
      <c r="G15" s="4"/>
      <c r="H15" s="4"/>
      <c r="I15" s="4"/>
      <c r="J15" s="4"/>
      <c r="K15" s="4"/>
      <c r="L15" s="4"/>
    </row>
    <row r="16" spans="1:12" ht="15" customHeight="1" x14ac:dyDescent="0.25">
      <c r="A16" s="4"/>
      <c r="B16" s="13" t="s">
        <v>176</v>
      </c>
      <c r="C16">
        <v>4.4866919974312337E-2</v>
      </c>
      <c r="D16"/>
      <c r="E16">
        <v>28.011864067049036</v>
      </c>
      <c r="F16"/>
      <c r="G16" s="4"/>
      <c r="H16" s="4"/>
      <c r="I16" s="4"/>
      <c r="J16" s="4"/>
      <c r="K16" s="4"/>
      <c r="L16" s="4"/>
    </row>
    <row r="17" spans="1:12" ht="15" customHeight="1" x14ac:dyDescent="0.25">
      <c r="A17" s="4"/>
      <c r="B17" s="13" t="s">
        <v>177</v>
      </c>
      <c r="C17">
        <v>4.5409043495731265E-2</v>
      </c>
      <c r="D17"/>
      <c r="E17">
        <v>29.444182590945104</v>
      </c>
      <c r="F17"/>
      <c r="G17" s="4"/>
      <c r="H17" s="4"/>
      <c r="I17" s="4"/>
      <c r="J17" s="4"/>
      <c r="K17" s="4"/>
      <c r="L17" s="4"/>
    </row>
    <row r="18" spans="1:12" ht="15" customHeight="1" x14ac:dyDescent="0.25">
      <c r="A18" s="4"/>
      <c r="B18" s="13" t="s">
        <v>178</v>
      </c>
      <c r="C18">
        <v>4.5496054464180445E-2</v>
      </c>
      <c r="D18"/>
      <c r="E18">
        <v>30.779649268764587</v>
      </c>
      <c r="F18"/>
      <c r="G18" s="4"/>
      <c r="H18" s="4"/>
      <c r="I18" s="4"/>
      <c r="J18" s="4"/>
      <c r="K18" s="4"/>
      <c r="L18" s="4"/>
    </row>
    <row r="19" spans="1:12" ht="15" customHeight="1" x14ac:dyDescent="0.25">
      <c r="A19" s="4"/>
      <c r="B19" s="13" t="s">
        <v>179</v>
      </c>
      <c r="C19">
        <v>4.5542210261790436E-2</v>
      </c>
      <c r="D19"/>
      <c r="E19">
        <v>31.355587961845607</v>
      </c>
      <c r="F19"/>
      <c r="G19" s="4"/>
      <c r="H19" s="4"/>
      <c r="I19" s="4"/>
      <c r="J19" s="4"/>
      <c r="K19" s="4"/>
      <c r="L19" s="4"/>
    </row>
    <row r="20" spans="1:12" ht="15" customHeight="1" x14ac:dyDescent="0.25">
      <c r="A20" s="4"/>
      <c r="B20" s="13" t="s">
        <v>180</v>
      </c>
      <c r="C20">
        <v>4.535262040483317E-2</v>
      </c>
      <c r="D20"/>
      <c r="E20">
        <v>32.269275917145379</v>
      </c>
      <c r="F20"/>
      <c r="G20" s="4"/>
      <c r="H20" s="4"/>
      <c r="I20" s="4"/>
      <c r="J20" s="4"/>
      <c r="K20" s="4"/>
      <c r="L20" s="4"/>
    </row>
    <row r="21" spans="1:12" ht="15" customHeight="1" x14ac:dyDescent="0.25">
      <c r="A21" s="4"/>
      <c r="B21" s="13" t="s">
        <v>181</v>
      </c>
      <c r="C21">
        <v>4.6960057423645889E-2</v>
      </c>
      <c r="D21"/>
      <c r="E21">
        <v>34.610117743622673</v>
      </c>
      <c r="F21"/>
      <c r="G21" s="4"/>
      <c r="H21" s="4"/>
      <c r="I21" s="4"/>
      <c r="J21" s="4"/>
      <c r="K21" s="4"/>
      <c r="L21" s="4"/>
    </row>
    <row r="22" spans="1:12" ht="15" customHeight="1" x14ac:dyDescent="0.25">
      <c r="A22" s="4"/>
      <c r="B22" s="13" t="s">
        <v>182</v>
      </c>
      <c r="C22">
        <v>4.8046221167746907E-2</v>
      </c>
      <c r="D22"/>
      <c r="E22">
        <v>37.459087151211172</v>
      </c>
      <c r="F22"/>
      <c r="G22" s="4"/>
      <c r="H22" s="4"/>
      <c r="I22" s="4"/>
      <c r="J22" s="4"/>
      <c r="K22" s="4"/>
      <c r="L22" s="4"/>
    </row>
    <row r="23" spans="1:12" ht="15" customHeight="1" x14ac:dyDescent="0.25">
      <c r="A23" s="4"/>
      <c r="B23" s="13" t="s">
        <v>183</v>
      </c>
      <c r="C23">
        <v>5.0225289515738791E-2</v>
      </c>
      <c r="D23"/>
      <c r="E23">
        <v>40.287036262892876</v>
      </c>
      <c r="F23"/>
      <c r="G23" s="4"/>
      <c r="H23" s="4"/>
      <c r="I23" s="4"/>
      <c r="J23" s="4"/>
      <c r="K23" s="4"/>
      <c r="L23" s="4"/>
    </row>
    <row r="24" spans="1:12" x14ac:dyDescent="0.25">
      <c r="B24" s="13" t="s">
        <v>184</v>
      </c>
      <c r="C24">
        <v>5.2388676846909829E-2</v>
      </c>
      <c r="D24"/>
      <c r="E24">
        <v>41.471394798490294</v>
      </c>
      <c r="F24"/>
    </row>
    <row r="25" spans="1:12" x14ac:dyDescent="0.25">
      <c r="B25" s="13" t="s">
        <v>185</v>
      </c>
      <c r="C25">
        <v>5.6422583908910182E-2</v>
      </c>
      <c r="D25"/>
      <c r="E25">
        <v>44.039302118910264</v>
      </c>
      <c r="F25"/>
    </row>
    <row r="26" spans="1:12" x14ac:dyDescent="0.25">
      <c r="B26" s="13" t="s">
        <v>186</v>
      </c>
      <c r="C26">
        <v>5.3286816642363739E-2</v>
      </c>
      <c r="D26"/>
      <c r="E26">
        <v>43.079643136063282</v>
      </c>
      <c r="F26"/>
    </row>
    <row r="27" spans="1:12" x14ac:dyDescent="0.25">
      <c r="B27" s="13" t="s">
        <v>187</v>
      </c>
      <c r="C27">
        <v>5.1670553542745565E-2</v>
      </c>
      <c r="D27"/>
      <c r="E27">
        <v>42.723595961535679</v>
      </c>
      <c r="F27"/>
    </row>
    <row r="28" spans="1:12" x14ac:dyDescent="0.25">
      <c r="B28" s="13" t="s">
        <v>188</v>
      </c>
      <c r="C28">
        <v>4.9240141620158981E-2</v>
      </c>
      <c r="D28"/>
      <c r="E28">
        <v>42.464628503722516</v>
      </c>
      <c r="F28"/>
    </row>
    <row r="29" spans="1:12" x14ac:dyDescent="0.25">
      <c r="B29" s="13" t="s">
        <v>189</v>
      </c>
      <c r="C29">
        <v>4.7103130394193192E-2</v>
      </c>
      <c r="D29"/>
      <c r="E29">
        <v>42.022029875004165</v>
      </c>
      <c r="F29"/>
    </row>
    <row r="30" spans="1:12" x14ac:dyDescent="0.25">
      <c r="B30" s="13" t="s">
        <v>190</v>
      </c>
      <c r="C30">
        <v>4.9264184374436179E-2</v>
      </c>
      <c r="D30"/>
      <c r="E30">
        <v>42.467866713507611</v>
      </c>
      <c r="F30"/>
    </row>
    <row r="31" spans="1:12" x14ac:dyDescent="0.25">
      <c r="B31" s="13" t="s">
        <v>191</v>
      </c>
      <c r="C31">
        <v>4.9172740049020149E-2</v>
      </c>
      <c r="D31"/>
      <c r="E31">
        <v>42.600962119559988</v>
      </c>
      <c r="F31"/>
    </row>
    <row r="32" spans="1:12" x14ac:dyDescent="0.25">
      <c r="B32" s="13" t="s">
        <v>192</v>
      </c>
      <c r="C32">
        <v>4.7719727804867773E-2</v>
      </c>
      <c r="D32"/>
      <c r="E32">
        <v>42.421249624191255</v>
      </c>
      <c r="F32"/>
    </row>
    <row r="33" spans="2:6" x14ac:dyDescent="0.25">
      <c r="B33" s="13" t="s">
        <v>193</v>
      </c>
      <c r="C33">
        <v>4.6365389970954685E-2</v>
      </c>
      <c r="D33"/>
      <c r="E33">
        <v>42.910866036764276</v>
      </c>
      <c r="F33"/>
    </row>
    <row r="34" spans="2:6" x14ac:dyDescent="0.25">
      <c r="B34" s="13" t="s">
        <v>194</v>
      </c>
      <c r="C34">
        <v>4.4336360762682631E-2</v>
      </c>
      <c r="D34"/>
      <c r="E34">
        <v>41.872561640086623</v>
      </c>
      <c r="F34"/>
    </row>
    <row r="35" spans="2:6" x14ac:dyDescent="0.25">
      <c r="B35" s="13" t="s">
        <v>195</v>
      </c>
      <c r="C35">
        <v>4.2027440174848218E-2</v>
      </c>
      <c r="D35"/>
      <c r="E35">
        <v>41.452302020095068</v>
      </c>
      <c r="F35"/>
    </row>
    <row r="36" spans="2:6" x14ac:dyDescent="0.25">
      <c r="B36" s="13" t="s">
        <v>196</v>
      </c>
      <c r="C36">
        <v>4.3235488726244053E-2</v>
      </c>
      <c r="D36"/>
      <c r="E36">
        <v>44.024795631783128</v>
      </c>
      <c r="F36"/>
    </row>
    <row r="37" spans="2:6" x14ac:dyDescent="0.25">
      <c r="B37" s="13" t="s">
        <v>197</v>
      </c>
      <c r="C37">
        <v>4.1769283814402522E-2</v>
      </c>
      <c r="D37"/>
      <c r="E37">
        <v>45.143119093590457</v>
      </c>
      <c r="F37"/>
    </row>
    <row r="38" spans="2:6" x14ac:dyDescent="0.25">
      <c r="B38" s="13" t="s">
        <v>198</v>
      </c>
      <c r="C38">
        <v>4.0755619776532172E-2</v>
      </c>
      <c r="D38"/>
      <c r="E38">
        <v>46.207429286815703</v>
      </c>
      <c r="F38"/>
    </row>
    <row r="39" spans="2:6" x14ac:dyDescent="0.25">
      <c r="B39" s="13" t="s">
        <v>199</v>
      </c>
      <c r="C39">
        <v>4.1575235927424729E-2</v>
      </c>
      <c r="D39"/>
      <c r="E39">
        <v>48.11366642097456</v>
      </c>
      <c r="F39"/>
    </row>
    <row r="40" spans="2:6" x14ac:dyDescent="0.25">
      <c r="B40" s="13" t="s">
        <v>200</v>
      </c>
      <c r="C40">
        <v>4.1708659816155354E-2</v>
      </c>
      <c r="D40"/>
      <c r="E40">
        <v>48.280935933374238</v>
      </c>
      <c r="F40"/>
    </row>
    <row r="41" spans="2:6" x14ac:dyDescent="0.25">
      <c r="B41" s="13" t="s">
        <v>201</v>
      </c>
      <c r="C41">
        <v>4.4362113904333741E-2</v>
      </c>
      <c r="D41"/>
      <c r="E41">
        <v>50.906270328977513</v>
      </c>
      <c r="F41"/>
    </row>
    <row r="42" spans="2:6" x14ac:dyDescent="0.25">
      <c r="B42" s="13" t="s">
        <v>202</v>
      </c>
      <c r="C42">
        <v>4.5519546669189434E-2</v>
      </c>
      <c r="D42"/>
      <c r="E42">
        <v>52.70763476435495</v>
      </c>
      <c r="F42"/>
    </row>
    <row r="43" spans="2:6" x14ac:dyDescent="0.25">
      <c r="B43" s="13" t="s">
        <v>203</v>
      </c>
      <c r="C43" s="12">
        <v>4.4469562698879549E-2</v>
      </c>
      <c r="D43"/>
      <c r="E43">
        <v>65.615682739972954</v>
      </c>
      <c r="F43"/>
    </row>
    <row r="44" spans="2:6" x14ac:dyDescent="0.25">
      <c r="B44" s="13" t="s">
        <v>204</v>
      </c>
      <c r="C44" s="12">
        <v>4.4083817707324856E-2</v>
      </c>
      <c r="D44"/>
      <c r="E44">
        <v>67.318690279919863</v>
      </c>
      <c r="F44"/>
    </row>
    <row r="45" spans="2:6" x14ac:dyDescent="0.25">
      <c r="B45" s="13" t="s">
        <v>205</v>
      </c>
      <c r="C45" s="12">
        <v>4.2738991821836159E-2</v>
      </c>
      <c r="D45"/>
      <c r="E45">
        <v>66.462892564813856</v>
      </c>
      <c r="F45"/>
    </row>
    <row r="46" spans="2:6" x14ac:dyDescent="0.25">
      <c r="B46" s="13" t="s">
        <v>206</v>
      </c>
      <c r="C46" s="12">
        <v>4.0952835983891885E-2</v>
      </c>
      <c r="D46"/>
      <c r="E46">
        <v>65.199204169886698</v>
      </c>
      <c r="F46"/>
    </row>
    <row r="47" spans="2:6" x14ac:dyDescent="0.25">
      <c r="B47" s="13" t="s">
        <v>207</v>
      </c>
      <c r="C47" s="12">
        <v>3.9938374880624614E-2</v>
      </c>
      <c r="D47"/>
      <c r="E47">
        <v>66.528761316399127</v>
      </c>
      <c r="F47"/>
    </row>
    <row r="48" spans="2:6" x14ac:dyDescent="0.25">
      <c r="B48" s="13" t="s">
        <v>208</v>
      </c>
      <c r="C48" s="12">
        <v>3.9606038732725578E-2</v>
      </c>
      <c r="D48"/>
      <c r="E48">
        <v>67.74516451935807</v>
      </c>
      <c r="F48"/>
    </row>
    <row r="49" spans="2:6" x14ac:dyDescent="0.25">
      <c r="B49" s="13" t="s">
        <v>209</v>
      </c>
      <c r="C49" s="12">
        <v>3.9806288638983375E-2</v>
      </c>
      <c r="D49"/>
      <c r="E49">
        <v>70.58228897605153</v>
      </c>
      <c r="F49"/>
    </row>
    <row r="50" spans="2:6" x14ac:dyDescent="0.25">
      <c r="B50" s="13" t="s">
        <v>210</v>
      </c>
      <c r="C50" s="12">
        <v>4.1309929773119383E-2</v>
      </c>
      <c r="D50"/>
      <c r="E50">
        <v>75.819384300448775</v>
      </c>
      <c r="F50"/>
    </row>
    <row r="51" spans="2:6" x14ac:dyDescent="0.25">
      <c r="B51" s="13" t="s">
        <v>211</v>
      </c>
      <c r="C51" s="12">
        <v>4.4322096989213799E-2</v>
      </c>
      <c r="D51"/>
      <c r="E51">
        <v>82.871161857738002</v>
      </c>
      <c r="F51"/>
    </row>
    <row r="52" spans="2:6" x14ac:dyDescent="0.25">
      <c r="B52" s="13" t="s">
        <v>212</v>
      </c>
      <c r="C52" s="12">
        <v>4.5328736927590034E-2</v>
      </c>
      <c r="D52"/>
      <c r="E52">
        <v>86.555594104958288</v>
      </c>
      <c r="F52"/>
    </row>
    <row r="53" spans="2:6" x14ac:dyDescent="0.25">
      <c r="B53" s="13" t="s">
        <v>213</v>
      </c>
      <c r="C53" s="12">
        <v>4.7813699016683843E-2</v>
      </c>
      <c r="D53"/>
      <c r="E53">
        <v>94.227569247080638</v>
      </c>
      <c r="F53"/>
    </row>
    <row r="54" spans="2:6" x14ac:dyDescent="0.25">
      <c r="B54" s="13" t="s">
        <v>214</v>
      </c>
      <c r="C54" s="12">
        <v>4.8540250754014261E-2</v>
      </c>
      <c r="D54"/>
      <c r="E54">
        <v>97.607197987536438</v>
      </c>
      <c r="F54"/>
    </row>
    <row r="55" spans="2:6" x14ac:dyDescent="0.25">
      <c r="B55" s="13" t="s">
        <v>215</v>
      </c>
      <c r="C55" s="12">
        <v>4.9166494090863627E-2</v>
      </c>
      <c r="D55"/>
      <c r="E55">
        <v>101.84607680859052</v>
      </c>
      <c r="F55"/>
    </row>
    <row r="56" spans="2:6" x14ac:dyDescent="0.25">
      <c r="B56" s="13" t="s">
        <v>216</v>
      </c>
      <c r="C56" s="12">
        <v>4.9032547536383156E-2</v>
      </c>
      <c r="D56"/>
      <c r="E56">
        <v>103.41814547713582</v>
      </c>
      <c r="F56"/>
    </row>
    <row r="57" spans="2:6" x14ac:dyDescent="0.25">
      <c r="B57" s="14" t="s">
        <v>217</v>
      </c>
      <c r="C57" s="12">
        <v>5.0262103778790541E-2</v>
      </c>
      <c r="D57"/>
      <c r="E57">
        <v>108.92050926842138</v>
      </c>
      <c r="F57"/>
    </row>
    <row r="58" spans="2:6" x14ac:dyDescent="0.25">
      <c r="B58" s="14" t="s">
        <v>218</v>
      </c>
      <c r="C58" s="12">
        <v>5.2381132694662172E-2</v>
      </c>
      <c r="D58"/>
      <c r="E58">
        <v>110.86676938357122</v>
      </c>
      <c r="F58"/>
    </row>
    <row r="59" spans="2:6" x14ac:dyDescent="0.25">
      <c r="B59" s="14" t="s">
        <v>219</v>
      </c>
      <c r="C59" s="12">
        <v>5.6660234502945689E-2</v>
      </c>
      <c r="D59"/>
      <c r="E59">
        <v>116.65221652593483</v>
      </c>
      <c r="F59"/>
    </row>
    <row r="60" spans="2:6" x14ac:dyDescent="0.25">
      <c r="B60" s="14" t="s">
        <v>220</v>
      </c>
      <c r="C60" s="12">
        <v>5.6109978009794413E-2</v>
      </c>
      <c r="D60"/>
      <c r="E60">
        <v>118.62702689341504</v>
      </c>
      <c r="F60"/>
    </row>
    <row r="61" spans="2:6" x14ac:dyDescent="0.25">
      <c r="B61" s="14" t="s">
        <v>221</v>
      </c>
      <c r="C61" s="12">
        <v>5.1719014480726147E-2</v>
      </c>
      <c r="D61" s="15"/>
      <c r="E61">
        <v>110.19175187622956</v>
      </c>
      <c r="F61"/>
    </row>
    <row r="62" spans="2:6" x14ac:dyDescent="0.25">
      <c r="B62" s="14" t="s">
        <v>222</v>
      </c>
      <c r="C62" s="12">
        <v>4.8683378012826711E-2</v>
      </c>
      <c r="D62" s="15"/>
      <c r="E62">
        <v>105.30946725078485</v>
      </c>
      <c r="F62"/>
    </row>
    <row r="63" spans="2:6" x14ac:dyDescent="0.25">
      <c r="B63" s="14" t="s">
        <v>223</v>
      </c>
      <c r="C63" s="12">
        <v>4.6974342137371387E-2</v>
      </c>
      <c r="D63" s="15"/>
      <c r="E63">
        <v>103.90146642655004</v>
      </c>
      <c r="F63"/>
    </row>
    <row r="64" spans="2:6" x14ac:dyDescent="0.25">
      <c r="B64" s="14" t="s">
        <v>224</v>
      </c>
      <c r="C64" s="12">
        <v>4.5270917983566285E-2</v>
      </c>
      <c r="D64" s="15"/>
      <c r="E64">
        <v>103.25471916350513</v>
      </c>
      <c r="F64"/>
    </row>
    <row r="65" spans="2:6" x14ac:dyDescent="0.25">
      <c r="B65" s="14" t="s">
        <v>225</v>
      </c>
      <c r="C65" s="12">
        <v>4.3817342067899848E-2</v>
      </c>
      <c r="D65" s="15">
        <v>4.6191426561566981E-2</v>
      </c>
      <c r="E65">
        <v>102.19877444230238</v>
      </c>
      <c r="F65">
        <v>107.73604608464149</v>
      </c>
    </row>
    <row r="66" spans="2:6" x14ac:dyDescent="0.25">
      <c r="B66" s="14" t="s">
        <v>226</v>
      </c>
      <c r="C66" s="12">
        <v>4.1994651988488813E-2</v>
      </c>
      <c r="D66" s="15">
        <v>4.4715153589627667E-2</v>
      </c>
      <c r="E66">
        <v>100.14291657764832</v>
      </c>
      <c r="F66">
        <v>106.63038467160669</v>
      </c>
    </row>
    <row r="67" spans="2:6" x14ac:dyDescent="0.25">
      <c r="B67" s="14" t="s">
        <v>227</v>
      </c>
      <c r="C67" s="12">
        <v>4.0955943106914992E-2</v>
      </c>
      <c r="D67" s="15">
        <v>4.4142990944503031E-2</v>
      </c>
      <c r="E67">
        <v>99.892607503096784</v>
      </c>
      <c r="F67">
        <v>107.66589984073615</v>
      </c>
    </row>
    <row r="68" spans="2:6" x14ac:dyDescent="0.25">
      <c r="B68" s="14" t="s">
        <v>228</v>
      </c>
      <c r="C68" s="12">
        <v>4.0474409698422004E-2</v>
      </c>
      <c r="D68" s="15">
        <v>4.4057842112130187E-2</v>
      </c>
      <c r="E68">
        <v>100.41822409596662</v>
      </c>
      <c r="F68">
        <v>109.30882736439499</v>
      </c>
    </row>
    <row r="69" spans="2:6" x14ac:dyDescent="0.25">
      <c r="B69" s="14" t="s">
        <v>229</v>
      </c>
      <c r="C69" s="12">
        <v>4.0318381710941237E-2</v>
      </c>
      <c r="D69" s="15">
        <v>4.3619262334574596E-2</v>
      </c>
      <c r="E69">
        <v>100.6506751389992</v>
      </c>
      <c r="F69">
        <v>108.89098264201041</v>
      </c>
    </row>
    <row r="70" spans="2:6" x14ac:dyDescent="0.25">
      <c r="B70" s="14" t="s">
        <v>230</v>
      </c>
      <c r="C70" s="12">
        <v>4.5697015865238305E-2</v>
      </c>
      <c r="D70" s="15">
        <v>4.9551008860456026E-2</v>
      </c>
      <c r="E70">
        <v>99.704904653847663</v>
      </c>
      <c r="F70">
        <v>108.11381269410086</v>
      </c>
    </row>
    <row r="71" spans="2:6" x14ac:dyDescent="0.25">
      <c r="B71" s="14" t="s">
        <v>231</v>
      </c>
      <c r="C71" s="12">
        <v>4.2728506985876588E-2</v>
      </c>
      <c r="D71" s="15">
        <v>4.621748430014639E-2</v>
      </c>
      <c r="E71">
        <v>105.21469999999999</v>
      </c>
      <c r="F71">
        <v>115.80955582872623</v>
      </c>
    </row>
  </sheetData>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20A4B6-E835-4FFF-9361-FFCE30FDB593}">
  <dimension ref="A1:L48"/>
  <sheetViews>
    <sheetView workbookViewId="0">
      <selection activeCell="B4" sqref="B4:L48"/>
    </sheetView>
  </sheetViews>
  <sheetFormatPr defaultRowHeight="15" x14ac:dyDescent="0.25"/>
  <cols>
    <col min="1" max="1" width="18.42578125" style="2" customWidth="1"/>
    <col min="2" max="16384" width="9.140625" style="2"/>
  </cols>
  <sheetData>
    <row r="1" spans="1:12" x14ac:dyDescent="0.25">
      <c r="A1" s="1" t="s">
        <v>0</v>
      </c>
      <c r="B1" s="2" t="s">
        <v>358</v>
      </c>
    </row>
    <row r="2" spans="1:12" x14ac:dyDescent="0.25">
      <c r="A2" s="1" t="s">
        <v>2</v>
      </c>
      <c r="B2" s="2" t="s">
        <v>232</v>
      </c>
    </row>
    <row r="3" spans="1:12" x14ac:dyDescent="0.25">
      <c r="A3" s="1"/>
    </row>
    <row r="4" spans="1:12" ht="15" customHeight="1" x14ac:dyDescent="0.25">
      <c r="A4" s="5" t="s">
        <v>1</v>
      </c>
      <c r="B4" s="16" t="s">
        <v>233</v>
      </c>
      <c r="C4" s="16" t="s">
        <v>234</v>
      </c>
      <c r="D4" s="16" t="s">
        <v>235</v>
      </c>
      <c r="E4" s="16" t="s">
        <v>236</v>
      </c>
      <c r="F4" s="16" t="s">
        <v>237</v>
      </c>
      <c r="G4" s="16" t="s">
        <v>238</v>
      </c>
      <c r="H4" s="16" t="s">
        <v>239</v>
      </c>
      <c r="I4" s="16" t="s">
        <v>240</v>
      </c>
      <c r="J4" s="16" t="s">
        <v>241</v>
      </c>
      <c r="K4" s="16" t="s">
        <v>242</v>
      </c>
      <c r="L4" s="16" t="s">
        <v>243</v>
      </c>
    </row>
    <row r="5" spans="1:12" ht="15" customHeight="1" x14ac:dyDescent="0.25">
      <c r="A5" s="4"/>
      <c r="B5" t="s">
        <v>188</v>
      </c>
      <c r="C5" s="17">
        <v>0.12098593678411057</v>
      </c>
      <c r="D5" s="17">
        <v>8.456801848266049E-2</v>
      </c>
      <c r="E5" s="17">
        <v>9.4218007850942906E-2</v>
      </c>
      <c r="F5" s="17">
        <v>0.11870191348075211</v>
      </c>
      <c r="G5" s="17">
        <v>9.6404163230657869E-2</v>
      </c>
      <c r="H5" s="17">
        <v>3.2635027425974975E-2</v>
      </c>
      <c r="I5" s="17">
        <v>3.5969720239880563E-2</v>
      </c>
      <c r="J5" s="17">
        <v>6.3371957572015192E-2</v>
      </c>
      <c r="K5" s="17">
        <v>1.0371035157966085E-2</v>
      </c>
      <c r="L5" s="17">
        <v>8.3570774077746685E-2</v>
      </c>
    </row>
    <row r="6" spans="1:12" ht="15" customHeight="1" x14ac:dyDescent="0.25">
      <c r="A6" s="4"/>
      <c r="B6" t="s">
        <v>189</v>
      </c>
      <c r="C6" s="17">
        <v>0.11667608869853656</v>
      </c>
      <c r="D6" s="17">
        <v>8.6766522694124368E-2</v>
      </c>
      <c r="E6" s="17">
        <v>9.4048359354378705E-2</v>
      </c>
      <c r="F6" s="17">
        <v>0.11459169219497761</v>
      </c>
      <c r="G6" s="17">
        <v>9.9760256445090997E-2</v>
      </c>
      <c r="H6" s="17">
        <v>3.3605326444241412E-2</v>
      </c>
      <c r="I6" s="17">
        <v>3.7116330699609922E-2</v>
      </c>
      <c r="J6" s="17">
        <v>6.5981189725888637E-2</v>
      </c>
      <c r="K6" s="17">
        <v>1.0094725013914707E-2</v>
      </c>
      <c r="L6" s="17">
        <v>8.80459552839125E-2</v>
      </c>
    </row>
    <row r="7" spans="1:12" ht="15" customHeight="1" x14ac:dyDescent="0.25">
      <c r="A7" s="4"/>
      <c r="B7" t="s">
        <v>190</v>
      </c>
      <c r="C7" s="17">
        <v>0.1161619414852908</v>
      </c>
      <c r="D7" s="17">
        <v>8.7961921419555875E-2</v>
      </c>
      <c r="E7" s="17">
        <v>9.6379379501950024E-2</v>
      </c>
      <c r="F7" s="17">
        <v>0.11615302681878195</v>
      </c>
      <c r="G7" s="17">
        <v>0.10148089103040599</v>
      </c>
      <c r="H7" s="17">
        <v>3.4928091791025226E-2</v>
      </c>
      <c r="I7" s="17">
        <v>3.5866458436157246E-2</v>
      </c>
      <c r="J7" s="17">
        <v>5.4862661252244503E-2</v>
      </c>
      <c r="K7" s="17">
        <v>7.5793959186524745E-3</v>
      </c>
      <c r="L7" s="17">
        <v>8.7739366579055372E-2</v>
      </c>
    </row>
    <row r="8" spans="1:12" ht="15" customHeight="1" x14ac:dyDescent="0.25">
      <c r="A8" s="4"/>
      <c r="B8" t="s">
        <v>191</v>
      </c>
      <c r="C8" s="17">
        <v>0.12311898033394948</v>
      </c>
      <c r="D8" s="17">
        <v>0.1002730181687022</v>
      </c>
      <c r="E8" s="17">
        <v>9.7542195798460088E-2</v>
      </c>
      <c r="F8" s="17">
        <v>0.11292202249212942</v>
      </c>
      <c r="G8" s="17">
        <v>0.10112061143557145</v>
      </c>
      <c r="H8" s="17">
        <v>3.5959693873562584E-2</v>
      </c>
      <c r="I8" s="17">
        <v>3.5843017384680161E-2</v>
      </c>
      <c r="J8" s="17">
        <v>3.6836759577795829E-2</v>
      </c>
      <c r="K8" s="17">
        <v>8.3469485072818379E-3</v>
      </c>
      <c r="L8" s="17">
        <v>9.1814479248911424E-2</v>
      </c>
    </row>
    <row r="9" spans="1:12" ht="15" customHeight="1" x14ac:dyDescent="0.25">
      <c r="A9" s="4"/>
      <c r="B9" t="s">
        <v>192</v>
      </c>
      <c r="C9" s="17">
        <v>0.12507161907575068</v>
      </c>
      <c r="D9" s="17">
        <v>0.10566410372237948</v>
      </c>
      <c r="E9" s="17">
        <v>9.5618450504869709E-2</v>
      </c>
      <c r="F9" s="17">
        <v>0.11022574648827013</v>
      </c>
      <c r="G9" s="17">
        <v>0.1043303141294246</v>
      </c>
      <c r="H9" s="17">
        <v>3.6769645243634255E-2</v>
      </c>
      <c r="I9" s="17">
        <v>3.5798690202757576E-2</v>
      </c>
      <c r="J9" s="17">
        <v>3.0146969927707639E-2</v>
      </c>
      <c r="K9" s="17">
        <v>7.3274124776376917E-3</v>
      </c>
      <c r="L9" s="17">
        <v>8.4202487607922441E-2</v>
      </c>
    </row>
    <row r="10" spans="1:12" ht="15" customHeight="1" x14ac:dyDescent="0.25">
      <c r="A10" s="4"/>
      <c r="B10" t="s">
        <v>193</v>
      </c>
      <c r="C10" s="17">
        <v>0.12549929113721234</v>
      </c>
      <c r="D10" s="17">
        <v>0.11249759919291877</v>
      </c>
      <c r="E10" s="17">
        <v>9.4387171602728512E-2</v>
      </c>
      <c r="F10" s="17">
        <v>0.10720348806916329</v>
      </c>
      <c r="G10" s="17">
        <v>0.1035898850645232</v>
      </c>
      <c r="H10" s="17">
        <v>3.7215254336882927E-2</v>
      </c>
      <c r="I10" s="17">
        <v>3.305424003946239E-2</v>
      </c>
      <c r="J10" s="17">
        <v>3.2230926306311962E-2</v>
      </c>
      <c r="K10" s="17">
        <v>6.941950732226451E-3</v>
      </c>
      <c r="L10" s="17">
        <v>8.084850779888092E-2</v>
      </c>
    </row>
    <row r="11" spans="1:12" ht="15" customHeight="1" x14ac:dyDescent="0.25">
      <c r="A11" s="4"/>
      <c r="B11" t="s">
        <v>194</v>
      </c>
      <c r="C11" s="17">
        <v>0.12495603192952001</v>
      </c>
      <c r="D11" s="17">
        <v>0.11582413361032251</v>
      </c>
      <c r="E11" s="17">
        <v>9.3794571189828341E-2</v>
      </c>
      <c r="F11" s="17">
        <v>0.10398497409946285</v>
      </c>
      <c r="G11" s="17">
        <v>0.10728570460114085</v>
      </c>
      <c r="H11" s="17">
        <v>3.9048200122025624E-2</v>
      </c>
      <c r="I11" s="17">
        <v>3.9048200122025624E-2</v>
      </c>
      <c r="J11" s="17">
        <v>3.0804029821872348E-2</v>
      </c>
      <c r="K11" s="17">
        <v>6.6961561928004874E-3</v>
      </c>
      <c r="L11" s="17">
        <v>8.5143380109823058E-2</v>
      </c>
    </row>
    <row r="12" spans="1:12" ht="15" customHeight="1" x14ac:dyDescent="0.25">
      <c r="A12" s="4"/>
      <c r="B12" t="s">
        <v>195</v>
      </c>
      <c r="C12" s="17">
        <v>0.13121391162066079</v>
      </c>
      <c r="D12" s="17">
        <v>0.1203778250604292</v>
      </c>
      <c r="E12" s="17">
        <v>9.6201271839427338E-2</v>
      </c>
      <c r="F12" s="17">
        <v>0.10253881151827846</v>
      </c>
      <c r="G12" s="17">
        <v>0.10738381583610712</v>
      </c>
      <c r="H12" s="17">
        <v>3.8533620583959503E-2</v>
      </c>
      <c r="I12" s="17">
        <v>3.7923635635773806E-2</v>
      </c>
      <c r="J12" s="17">
        <v>2.6856765861547532E-2</v>
      </c>
      <c r="K12" s="17">
        <v>6.8966423204245703E-3</v>
      </c>
      <c r="L12" s="17">
        <v>8.51534630631893E-2</v>
      </c>
    </row>
    <row r="13" spans="1:12" ht="15" customHeight="1" x14ac:dyDescent="0.25">
      <c r="A13" s="4"/>
      <c r="B13" t="s">
        <v>196</v>
      </c>
      <c r="C13" s="17">
        <v>0.13561039227573768</v>
      </c>
      <c r="D13" s="17">
        <v>0.12380430741233023</v>
      </c>
      <c r="E13" s="17">
        <v>0.10019743126287826</v>
      </c>
      <c r="F13" s="17">
        <v>0.1082031558704987</v>
      </c>
      <c r="G13" s="17">
        <v>0.10409039965690213</v>
      </c>
      <c r="H13" s="17">
        <v>4.0304523063143756E-2</v>
      </c>
      <c r="I13" s="17">
        <v>3.582624272279445E-2</v>
      </c>
      <c r="J13" s="17">
        <v>2.5122060445861964E-2</v>
      </c>
      <c r="K13" s="17">
        <v>6.5732758620689665E-3</v>
      </c>
      <c r="L13" s="17">
        <v>8.2730631437527999E-2</v>
      </c>
    </row>
    <row r="14" spans="1:12" ht="15" customHeight="1" x14ac:dyDescent="0.25">
      <c r="A14" s="4"/>
      <c r="B14" t="s">
        <v>197</v>
      </c>
      <c r="C14" s="17">
        <v>0.13507599071605961</v>
      </c>
      <c r="D14" s="17">
        <v>0.11869364031797845</v>
      </c>
      <c r="E14" s="17">
        <v>0.10802522267127965</v>
      </c>
      <c r="F14" s="17">
        <v>0.11165945971568973</v>
      </c>
      <c r="G14" s="17">
        <v>0.10059885285706009</v>
      </c>
      <c r="H14" s="17">
        <v>4.2662340740428621E-2</v>
      </c>
      <c r="I14" s="17">
        <v>3.3708516140585579E-2</v>
      </c>
      <c r="J14" s="17">
        <v>2.4227995976045885E-2</v>
      </c>
      <c r="K14" s="17">
        <v>6.4665047955631159E-3</v>
      </c>
      <c r="L14" s="17">
        <v>7.9483627668371401E-2</v>
      </c>
    </row>
    <row r="15" spans="1:12" ht="15" customHeight="1" x14ac:dyDescent="0.25">
      <c r="A15" s="4"/>
      <c r="B15" t="s">
        <v>198</v>
      </c>
      <c r="C15" s="17">
        <v>0.13663830347610734</v>
      </c>
      <c r="D15" s="17">
        <v>0.11149015272121351</v>
      </c>
      <c r="E15" s="17">
        <v>0.11529840796562336</v>
      </c>
      <c r="F15" s="17">
        <v>0.11741086177539455</v>
      </c>
      <c r="G15" s="17">
        <v>9.8604793006175501E-2</v>
      </c>
      <c r="H15" s="17">
        <v>4.5744491600803072E-2</v>
      </c>
      <c r="I15" s="17">
        <v>3.2021144120562145E-2</v>
      </c>
      <c r="J15" s="17">
        <v>1.8297796640321228E-2</v>
      </c>
      <c r="K15" s="17">
        <v>7.6660143841012478E-3</v>
      </c>
      <c r="L15" s="17">
        <v>7.5803705303819663E-2</v>
      </c>
    </row>
    <row r="16" spans="1:12" ht="15" customHeight="1" x14ac:dyDescent="0.25">
      <c r="A16" s="4"/>
      <c r="B16" t="s">
        <v>199</v>
      </c>
      <c r="C16" s="17">
        <v>0.13452663590967753</v>
      </c>
      <c r="D16" s="17">
        <v>0.10349662431270215</v>
      </c>
      <c r="E16" s="17">
        <v>0.11182773264708834</v>
      </c>
      <c r="F16" s="17">
        <v>0.11876048898141099</v>
      </c>
      <c r="G16" s="17">
        <v>9.6292288363306208E-2</v>
      </c>
      <c r="H16" s="17">
        <v>4.7229074768669242E-2</v>
      </c>
      <c r="I16" s="17">
        <v>3.3473033573911209E-2</v>
      </c>
      <c r="J16" s="17">
        <v>2.4302339444072521E-2</v>
      </c>
      <c r="K16" s="17">
        <v>7.1290683491833495E-3</v>
      </c>
      <c r="L16" s="17">
        <v>6.5226561998477664E-2</v>
      </c>
    </row>
    <row r="17" spans="1:12" ht="15" customHeight="1" x14ac:dyDescent="0.25">
      <c r="A17" s="4"/>
      <c r="B17" t="s">
        <v>200</v>
      </c>
      <c r="C17" s="17">
        <v>0.13832182066000778</v>
      </c>
      <c r="D17" s="17">
        <v>0.10783102417190676</v>
      </c>
      <c r="E17" s="17">
        <v>0.11448076005086157</v>
      </c>
      <c r="F17" s="17">
        <v>0.11870514234056126</v>
      </c>
      <c r="G17" s="17">
        <v>9.2936410373393147E-2</v>
      </c>
      <c r="H17" s="17">
        <v>4.9425272789486351E-2</v>
      </c>
      <c r="I17" s="17">
        <v>3.5062373004507416E-2</v>
      </c>
      <c r="J17" s="17">
        <v>2.534629373819813E-2</v>
      </c>
      <c r="K17" s="17">
        <v>6.6217192391042614E-3</v>
      </c>
      <c r="L17" s="17">
        <v>5.846122650715399E-2</v>
      </c>
    </row>
    <row r="18" spans="1:12" ht="15" customHeight="1" x14ac:dyDescent="0.25">
      <c r="A18" s="4"/>
      <c r="B18" t="s">
        <v>201</v>
      </c>
      <c r="C18" s="17">
        <v>0.13950624190693911</v>
      </c>
      <c r="D18" s="17">
        <v>0.12082190031802681</v>
      </c>
      <c r="E18" s="17">
        <v>0.11759557018628813</v>
      </c>
      <c r="F18" s="17">
        <v>0.11911784293950869</v>
      </c>
      <c r="G18" s="17">
        <v>8.829181968679238E-2</v>
      </c>
      <c r="H18" s="17">
        <v>5.0235000856278425E-2</v>
      </c>
      <c r="I18" s="17">
        <v>3.5012273324072841E-2</v>
      </c>
      <c r="J18" s="17">
        <v>2.5878636804749493E-2</v>
      </c>
      <c r="K18" s="17">
        <v>6.938709493273458E-3</v>
      </c>
      <c r="L18" s="17">
        <v>4.6992559891918639E-2</v>
      </c>
    </row>
    <row r="19" spans="1:12" ht="15" customHeight="1" x14ac:dyDescent="0.25">
      <c r="A19" s="4"/>
      <c r="B19" t="s">
        <v>202</v>
      </c>
      <c r="C19" s="17">
        <v>0.14071256800075527</v>
      </c>
      <c r="D19" s="17">
        <v>0.1325620564972812</v>
      </c>
      <c r="E19" s="17">
        <v>0.12037040295928174</v>
      </c>
      <c r="F19" s="17">
        <v>0.11685080053357175</v>
      </c>
      <c r="G19" s="17">
        <v>8.3766537731897808E-2</v>
      </c>
      <c r="H19" s="17">
        <v>5.0682274930223883E-2</v>
      </c>
      <c r="I19" s="17">
        <v>3.8011706197667916E-2</v>
      </c>
      <c r="J19" s="17">
        <v>2.4989177222540942E-2</v>
      </c>
      <c r="K19" s="17">
        <v>6.5895756415355325E-3</v>
      </c>
      <c r="L19" s="17">
        <v>4.9387061237562604E-2</v>
      </c>
    </row>
    <row r="20" spans="1:12" ht="15" customHeight="1" x14ac:dyDescent="0.25">
      <c r="A20" s="4"/>
      <c r="B20" t="s">
        <v>203</v>
      </c>
      <c r="C20" s="17">
        <v>0.14520599754398536</v>
      </c>
      <c r="D20" s="17">
        <v>0.14178360208446084</v>
      </c>
      <c r="E20" s="17">
        <v>0.12349969799937237</v>
      </c>
      <c r="F20" s="17">
        <v>0.11708851149120823</v>
      </c>
      <c r="G20" s="17">
        <v>7.9296254179924877E-2</v>
      </c>
      <c r="H20" s="17">
        <v>5.0614630327611626E-2</v>
      </c>
      <c r="I20" s="17">
        <v>3.3743086885074415E-2</v>
      </c>
      <c r="J20" s="17">
        <v>2.0920713868746138E-2</v>
      </c>
      <c r="K20" s="17">
        <v>6.6845055119332426E-3</v>
      </c>
      <c r="L20" s="17">
        <v>5.5709836447257868E-2</v>
      </c>
    </row>
    <row r="21" spans="1:12" ht="15" customHeight="1" x14ac:dyDescent="0.25">
      <c r="A21" s="4"/>
      <c r="B21" t="s">
        <v>204</v>
      </c>
      <c r="C21" s="17">
        <v>0.14308128550903917</v>
      </c>
      <c r="D21" s="17">
        <v>0.14076634583414305</v>
      </c>
      <c r="E21" s="17">
        <v>0.12773462321528148</v>
      </c>
      <c r="F21" s="17">
        <v>0.11736023757343121</v>
      </c>
      <c r="G21" s="17">
        <v>7.5538495454722299E-2</v>
      </c>
      <c r="H21" s="17">
        <v>5.0575130004020072E-2</v>
      </c>
      <c r="I21" s="17">
        <v>3.7282948400399411E-2</v>
      </c>
      <c r="J21" s="17">
        <v>2.0100372181084902E-2</v>
      </c>
      <c r="K21" s="17">
        <v>6.7238986941242068E-3</v>
      </c>
      <c r="L21" s="17">
        <v>6.2859051003073416E-2</v>
      </c>
    </row>
    <row r="22" spans="1:12" ht="15" customHeight="1" x14ac:dyDescent="0.25">
      <c r="A22" s="4"/>
      <c r="B22" t="s">
        <v>205</v>
      </c>
      <c r="C22" s="17">
        <v>0.14231940259734568</v>
      </c>
      <c r="D22" s="17">
        <v>0.1413012481757214</v>
      </c>
      <c r="E22" s="17">
        <v>0.12829372445358958</v>
      </c>
      <c r="F22" s="17">
        <v>0.11465864262760422</v>
      </c>
      <c r="G22" s="17">
        <v>6.9724850246516076E-2</v>
      </c>
      <c r="H22" s="17">
        <v>4.9582115730855879E-2</v>
      </c>
      <c r="I22" s="17">
        <v>3.3777816341645568E-2</v>
      </c>
      <c r="J22" s="17">
        <v>1.8593293399070954E-2</v>
      </c>
      <c r="K22" s="17">
        <v>6.3039011828433487E-3</v>
      </c>
      <c r="L22" s="17">
        <v>6.9315797791736522E-2</v>
      </c>
    </row>
    <row r="23" spans="1:12" ht="15" customHeight="1" x14ac:dyDescent="0.25">
      <c r="A23" s="4"/>
      <c r="B23" t="s">
        <v>206</v>
      </c>
      <c r="C23" s="17">
        <v>0.14790711182661542</v>
      </c>
      <c r="D23" s="17">
        <v>0.14280300494709708</v>
      </c>
      <c r="E23" s="17">
        <v>0.13077726919950866</v>
      </c>
      <c r="F23" s="17">
        <v>0.11549955083508008</v>
      </c>
      <c r="G23" s="17">
        <v>6.7527515170774335E-2</v>
      </c>
      <c r="H23" s="17">
        <v>5.011091623532575E-2</v>
      </c>
      <c r="I23" s="17">
        <v>2.9027664892414307E-2</v>
      </c>
      <c r="J23" s="17">
        <v>1.7416598935448585E-2</v>
      </c>
      <c r="K23" s="17">
        <v>6.2990032816539051E-3</v>
      </c>
      <c r="L23" s="17">
        <v>7.2660828541222341E-2</v>
      </c>
    </row>
    <row r="24" spans="1:12" x14ac:dyDescent="0.25">
      <c r="B24" t="s">
        <v>207</v>
      </c>
      <c r="C24" s="17">
        <v>0.14678933675181899</v>
      </c>
      <c r="D24" s="17">
        <v>0.13428692196029346</v>
      </c>
      <c r="E24" s="17">
        <v>0.1297920993069977</v>
      </c>
      <c r="F24" s="17">
        <v>0.11258370861236204</v>
      </c>
      <c r="G24" s="17">
        <v>6.3291877639592126E-2</v>
      </c>
      <c r="H24" s="17">
        <v>4.9875166250554173E-2</v>
      </c>
      <c r="I24" s="17">
        <v>2.5375084583615277E-2</v>
      </c>
      <c r="J24" s="17">
        <v>1.4291714305714354E-2</v>
      </c>
      <c r="K24" s="17">
        <v>6.2854376181253934E-3</v>
      </c>
      <c r="L24" s="17">
        <v>7.2852742842476143E-2</v>
      </c>
    </row>
    <row r="25" spans="1:12" x14ac:dyDescent="0.25">
      <c r="B25" t="s">
        <v>208</v>
      </c>
      <c r="C25" s="17">
        <v>0.1482895040115402</v>
      </c>
      <c r="D25" s="17">
        <v>0.1307335109796279</v>
      </c>
      <c r="E25" s="17">
        <v>0.1324817590413857</v>
      </c>
      <c r="F25" s="17">
        <v>0.11299083926770637</v>
      </c>
      <c r="G25" s="17">
        <v>6.9206889051470141E-2</v>
      </c>
      <c r="H25" s="17">
        <v>5.0845877670467866E-2</v>
      </c>
      <c r="I25" s="17">
        <v>2.203321365720274E-2</v>
      </c>
      <c r="J25" s="17">
        <v>1.5536240399309625E-2</v>
      </c>
      <c r="K25" s="17">
        <v>6.4362406817867245E-3</v>
      </c>
      <c r="L25" s="17">
        <v>6.7969639361488768E-2</v>
      </c>
    </row>
    <row r="26" spans="1:12" x14ac:dyDescent="0.25">
      <c r="B26" t="s">
        <v>209</v>
      </c>
      <c r="C26" s="17">
        <v>0.15151897114163204</v>
      </c>
      <c r="D26" s="17">
        <v>0.12984062116565884</v>
      </c>
      <c r="E26" s="17">
        <v>0.13430482301125551</v>
      </c>
      <c r="F26" s="17">
        <v>0.1147300309934207</v>
      </c>
      <c r="G26" s="17">
        <v>6.8239899951063027E-2</v>
      </c>
      <c r="H26" s="17">
        <v>5.0024468490022289E-2</v>
      </c>
      <c r="I26" s="17">
        <v>2.1477896797346529E-2</v>
      </c>
      <c r="J26" s="17">
        <v>1.2777989233864391E-2</v>
      </c>
      <c r="K26" s="17">
        <v>6.3400576368876074E-3</v>
      </c>
      <c r="L26" s="17">
        <v>5.6274808330161498E-2</v>
      </c>
    </row>
    <row r="27" spans="1:12" x14ac:dyDescent="0.25">
      <c r="B27" t="s">
        <v>210</v>
      </c>
      <c r="C27" s="17">
        <v>0.15109026120645341</v>
      </c>
      <c r="D27" s="17">
        <v>0.1286782315025824</v>
      </c>
      <c r="E27" s="17">
        <v>0.13883232282869579</v>
      </c>
      <c r="F27" s="17">
        <v>0.11757202246931985</v>
      </c>
      <c r="G27" s="17">
        <v>6.5830086654935074E-2</v>
      </c>
      <c r="H27" s="17">
        <v>5.2254232208586597E-2</v>
      </c>
      <c r="I27" s="17">
        <v>2.3053337739082323E-2</v>
      </c>
      <c r="J27" s="17">
        <v>1.4088150840550309E-2</v>
      </c>
      <c r="K27" s="17">
        <v>7.7491233327954224E-3</v>
      </c>
      <c r="L27" s="17">
        <v>5.3906388079887506E-2</v>
      </c>
    </row>
    <row r="28" spans="1:12" x14ac:dyDescent="0.25">
      <c r="B28" t="s">
        <v>211</v>
      </c>
      <c r="C28" s="17">
        <v>0.15177400261846949</v>
      </c>
      <c r="D28" s="17">
        <v>0.12621290205126692</v>
      </c>
      <c r="E28" s="17">
        <v>0.14331729202216387</v>
      </c>
      <c r="F28" s="17">
        <v>0.12270644400559849</v>
      </c>
      <c r="G28" s="17">
        <v>6.0873899955902373E-2</v>
      </c>
      <c r="H28" s="17">
        <v>5.5361696416588384E-2</v>
      </c>
      <c r="I28" s="17">
        <v>2.7081695649673106E-2</v>
      </c>
      <c r="J28" s="17">
        <v>1.4858983453802942E-2</v>
      </c>
      <c r="K28" s="17">
        <v>7.679937496405085E-3</v>
      </c>
      <c r="L28" s="17">
        <v>4.6491841938761817E-2</v>
      </c>
    </row>
    <row r="29" spans="1:12" x14ac:dyDescent="0.25">
      <c r="B29" t="s">
        <v>212</v>
      </c>
      <c r="C29" s="17">
        <v>0.14500589694076563</v>
      </c>
      <c r="D29" s="17">
        <v>0.12218934949196104</v>
      </c>
      <c r="E29" s="17">
        <v>0.14656880652696136</v>
      </c>
      <c r="F29" s="17">
        <v>0.12110745796109949</v>
      </c>
      <c r="G29" s="17">
        <v>5.9778818372023514E-2</v>
      </c>
      <c r="H29" s="17">
        <v>5.402233956582865E-2</v>
      </c>
      <c r="I29" s="17">
        <v>3.2767648589109188E-2</v>
      </c>
      <c r="J29" s="17">
        <v>1.1955763674404703E-2</v>
      </c>
      <c r="K29" s="17">
        <v>7.5775187362314986E-3</v>
      </c>
      <c r="L29" s="17">
        <v>4.3727098623980158E-2</v>
      </c>
    </row>
    <row r="30" spans="1:12" x14ac:dyDescent="0.25">
      <c r="B30" t="s">
        <v>213</v>
      </c>
      <c r="C30" s="17">
        <v>0.13907014859250572</v>
      </c>
      <c r="D30" s="17">
        <v>0.12876204150097384</v>
      </c>
      <c r="E30" s="17">
        <v>0.15175705903329337</v>
      </c>
      <c r="F30" s="17">
        <v>0.12359386650241513</v>
      </c>
      <c r="G30" s="17">
        <v>5.8352514020812395E-2</v>
      </c>
      <c r="H30" s="17">
        <v>5.3489804519078026E-2</v>
      </c>
      <c r="I30" s="17">
        <v>3.3025902032612575E-2</v>
      </c>
      <c r="J30" s="17">
        <v>1.3575064025675106E-2</v>
      </c>
      <c r="K30" s="17">
        <v>8.024990274580996E-3</v>
      </c>
      <c r="L30" s="17">
        <v>4.1645054624436732E-2</v>
      </c>
    </row>
    <row r="31" spans="1:12" x14ac:dyDescent="0.25">
      <c r="B31" t="s">
        <v>214</v>
      </c>
      <c r="C31" s="17">
        <v>0.13791489005763735</v>
      </c>
      <c r="D31" s="17">
        <v>0.12527017102653437</v>
      </c>
      <c r="E31" s="17">
        <v>0.15541719862842918</v>
      </c>
      <c r="F31" s="17">
        <v>0.12204655766840455</v>
      </c>
      <c r="G31" s="17">
        <v>5.5867702281389493E-2</v>
      </c>
      <c r="H31" s="17">
        <v>5.3430520638241628E-2</v>
      </c>
      <c r="I31" s="17">
        <v>2.9996081761819861E-2</v>
      </c>
      <c r="J31" s="17">
        <v>1.4998040880909931E-2</v>
      </c>
      <c r="K31" s="17">
        <v>8.8263470584154947E-3</v>
      </c>
      <c r="L31" s="17">
        <v>4.1193994034529238E-2</v>
      </c>
    </row>
    <row r="32" spans="1:12" x14ac:dyDescent="0.25">
      <c r="B32" t="s">
        <v>215</v>
      </c>
      <c r="C32" s="17">
        <v>0.13778768331590571</v>
      </c>
      <c r="D32" s="17">
        <v>0.12253400660435208</v>
      </c>
      <c r="E32" s="17">
        <v>0.1587548528070262</v>
      </c>
      <c r="F32" s="17">
        <v>0.12339742456492683</v>
      </c>
      <c r="G32" s="17">
        <v>5.480401377525404E-2</v>
      </c>
      <c r="H32" s="17">
        <v>5.1798632374675593E-2</v>
      </c>
      <c r="I32" s="17">
        <v>3.0053814005784472E-2</v>
      </c>
      <c r="J32" s="17">
        <v>1.8916224109523167E-2</v>
      </c>
      <c r="K32" s="17">
        <v>1.0849426856088194E-2</v>
      </c>
      <c r="L32" s="17">
        <v>3.9734677858471283E-2</v>
      </c>
    </row>
    <row r="33" spans="2:12" x14ac:dyDescent="0.25">
      <c r="B33" t="s">
        <v>216</v>
      </c>
      <c r="C33" s="17">
        <v>0.13610028499842633</v>
      </c>
      <c r="D33" s="17">
        <v>0.12118297873965805</v>
      </c>
      <c r="E33" s="17">
        <v>0.15998107932324793</v>
      </c>
      <c r="F33" s="17">
        <v>0.12332226811612565</v>
      </c>
      <c r="G33" s="17">
        <v>5.4396945662181451E-2</v>
      </c>
      <c r="H33" s="17">
        <v>5.1356122612742729E-2</v>
      </c>
      <c r="I33" s="17">
        <v>3.3617988157683562E-2</v>
      </c>
      <c r="J33" s="17">
        <v>1.9427480593636231E-2</v>
      </c>
      <c r="K33" s="17">
        <v>1.0655973105609473E-2</v>
      </c>
      <c r="L33" s="17">
        <v>4.3137453648565319E-2</v>
      </c>
    </row>
    <row r="34" spans="2:12" x14ac:dyDescent="0.25">
      <c r="B34" t="s">
        <v>217</v>
      </c>
      <c r="C34" s="17">
        <v>0.14981074052539178</v>
      </c>
      <c r="D34" s="17">
        <v>0.13118262353969926</v>
      </c>
      <c r="E34" s="17">
        <v>0.16078193135518015</v>
      </c>
      <c r="F34" s="17">
        <v>0.12515863499161897</v>
      </c>
      <c r="G34" s="17">
        <v>5.3593977118393393E-2</v>
      </c>
      <c r="H34" s="17">
        <v>5.041332565736114E-2</v>
      </c>
      <c r="I34" s="17">
        <v>3.2760710048632159E-2</v>
      </c>
      <c r="J34" s="17">
        <v>2.0674234496709614E-2</v>
      </c>
      <c r="K34" s="17">
        <v>8.396522275692507E-3</v>
      </c>
      <c r="L34" s="17">
        <v>4.2105464041144902E-2</v>
      </c>
    </row>
    <row r="35" spans="2:12" x14ac:dyDescent="0.25">
      <c r="B35" t="s">
        <v>218</v>
      </c>
      <c r="C35" s="17">
        <v>0.13601167807317321</v>
      </c>
      <c r="D35" s="17">
        <v>0.12020197838846114</v>
      </c>
      <c r="E35" s="17">
        <v>0.15834539982577636</v>
      </c>
      <c r="F35" s="17">
        <v>0.12090771099852288</v>
      </c>
      <c r="G35" s="17">
        <v>5.3607274274043874E-2</v>
      </c>
      <c r="H35" s="17">
        <v>4.9091444104219534E-2</v>
      </c>
      <c r="I35" s="17">
        <v>3.059110760203591E-2</v>
      </c>
      <c r="J35" s="17">
        <v>2.2287806967197593E-2</v>
      </c>
      <c r="K35" s="17">
        <v>9.6030585280724393E-3</v>
      </c>
      <c r="L35" s="17">
        <v>4.3930287235933188E-2</v>
      </c>
    </row>
    <row r="36" spans="2:12" x14ac:dyDescent="0.25">
      <c r="B36" t="s">
        <v>219</v>
      </c>
      <c r="C36" s="17">
        <v>0.13820761037549045</v>
      </c>
      <c r="D36" s="17">
        <v>0.12887168325774442</v>
      </c>
      <c r="E36" s="17">
        <v>0.16192638375029261</v>
      </c>
      <c r="F36" s="17">
        <v>0.12258755313858766</v>
      </c>
      <c r="G36" s="17">
        <v>5.2220912466946386E-2</v>
      </c>
      <c r="H36" s="17">
        <v>4.7234300135885192E-2</v>
      </c>
      <c r="I36" s="17">
        <v>3.1858912115113179E-2</v>
      </c>
      <c r="J36" s="17">
        <v>2.2578272498971513E-2</v>
      </c>
      <c r="K36" s="17">
        <v>1.0538298236445504E-2</v>
      </c>
      <c r="L36" s="17">
        <v>3.845093658275768E-2</v>
      </c>
    </row>
    <row r="37" spans="2:12" x14ac:dyDescent="0.25">
      <c r="B37" t="s">
        <v>220</v>
      </c>
      <c r="C37" s="17">
        <v>0.13930044156416177</v>
      </c>
      <c r="D37" s="17">
        <v>0.12936256155691633</v>
      </c>
      <c r="E37" s="17">
        <v>0.16117671097345895</v>
      </c>
      <c r="F37" s="17">
        <v>0.12299974190218092</v>
      </c>
      <c r="G37" s="17">
        <v>5.2829397341592463E-2</v>
      </c>
      <c r="H37" s="17">
        <v>4.4494988600679658E-2</v>
      </c>
      <c r="I37" s="17">
        <v>2.8901578698326665E-2</v>
      </c>
      <c r="J37" s="17">
        <v>1.7878651008732309E-2</v>
      </c>
      <c r="K37" s="17">
        <v>1.1498448125238514E-2</v>
      </c>
      <c r="L37" s="17">
        <v>5.2822676044220765E-2</v>
      </c>
    </row>
    <row r="38" spans="2:12" x14ac:dyDescent="0.25">
      <c r="B38" t="s">
        <v>221</v>
      </c>
      <c r="C38" s="17">
        <v>0.14415893764704171</v>
      </c>
      <c r="D38" s="17">
        <v>0.13211415143267172</v>
      </c>
      <c r="E38" s="17">
        <v>0.16247987419530269</v>
      </c>
      <c r="F38" s="17">
        <v>0.11586569759186878</v>
      </c>
      <c r="G38" s="17">
        <v>5.1838179153818754E-2</v>
      </c>
      <c r="H38" s="17">
        <v>4.2997559453167487E-2</v>
      </c>
      <c r="I38" s="17">
        <v>2.732555180201298E-2</v>
      </c>
      <c r="J38" s="17">
        <v>1.366277590100649E-2</v>
      </c>
      <c r="K38" s="17">
        <v>1.1615967602802285E-2</v>
      </c>
      <c r="L38" s="17">
        <v>5.4475630697846368E-2</v>
      </c>
    </row>
    <row r="39" spans="2:12" x14ac:dyDescent="0.25">
      <c r="B39" t="s">
        <v>222</v>
      </c>
      <c r="C39" s="17">
        <v>0.14895667743319918</v>
      </c>
      <c r="D39" s="17">
        <v>0.13196846424292302</v>
      </c>
      <c r="E39" s="17">
        <v>0.16315697591235989</v>
      </c>
      <c r="F39" s="17">
        <v>0.11039019850546634</v>
      </c>
      <c r="G39" s="17">
        <v>4.764761243458298E-2</v>
      </c>
      <c r="H39" s="17">
        <v>4.1084580418800205E-2</v>
      </c>
      <c r="I39" s="17">
        <v>2.6514649343762429E-2</v>
      </c>
      <c r="J39" s="17">
        <v>1.3126064031565559E-2</v>
      </c>
      <c r="K39" s="17">
        <v>1.2408270992936782E-2</v>
      </c>
      <c r="L39" s="17">
        <v>4.7785436106914422E-2</v>
      </c>
    </row>
    <row r="40" spans="2:12" x14ac:dyDescent="0.25">
      <c r="B40" t="s">
        <v>223</v>
      </c>
      <c r="C40" s="17">
        <v>0.14880747263069108</v>
      </c>
      <c r="D40" s="17">
        <v>0.12532817760507828</v>
      </c>
      <c r="E40" s="17">
        <v>0.16832607909504571</v>
      </c>
      <c r="F40" s="17">
        <v>0.11017943507998741</v>
      </c>
      <c r="G40" s="17">
        <v>4.7349839869085496E-2</v>
      </c>
      <c r="H40" s="17">
        <v>3.8504265388047548E-2</v>
      </c>
      <c r="I40" s="17">
        <v>2.7057051353763142E-2</v>
      </c>
      <c r="J40" s="17">
        <v>1.2878115788569958E-2</v>
      </c>
      <c r="K40" s="17">
        <v>1.4933753585565325E-2</v>
      </c>
      <c r="L40" s="17">
        <v>4.5883815980831126E-2</v>
      </c>
    </row>
    <row r="41" spans="2:12" x14ac:dyDescent="0.25">
      <c r="B41" t="s">
        <v>224</v>
      </c>
      <c r="C41" s="17">
        <v>0.14984706016682442</v>
      </c>
      <c r="D41" s="17">
        <v>0.12359041984937938</v>
      </c>
      <c r="E41" s="17">
        <v>0.17035861695735191</v>
      </c>
      <c r="F41" s="17">
        <v>0.10810975617502346</v>
      </c>
      <c r="G41" s="17">
        <v>4.6623126341050078E-2</v>
      </c>
      <c r="H41" s="17">
        <v>3.8365624400537118E-2</v>
      </c>
      <c r="I41" s="17">
        <v>2.7948468106351543E-2</v>
      </c>
      <c r="J41" s="17">
        <v>1.3084964613428224E-2</v>
      </c>
      <c r="K41" s="17">
        <v>1.5002296981348751E-2</v>
      </c>
      <c r="L41" s="17">
        <v>4.0399510647731153E-2</v>
      </c>
    </row>
    <row r="42" spans="2:12" x14ac:dyDescent="0.25">
      <c r="B42" t="s">
        <v>225</v>
      </c>
      <c r="C42" s="17">
        <v>0.15113884971499081</v>
      </c>
      <c r="D42" s="17">
        <v>0.12292608691004037</v>
      </c>
      <c r="E42" s="17">
        <v>0.17423860246802378</v>
      </c>
      <c r="F42" s="17">
        <v>0.11259462036742331</v>
      </c>
      <c r="G42" s="17">
        <v>4.6044280507795451E-2</v>
      </c>
      <c r="H42" s="17">
        <v>3.7992821621186411E-2</v>
      </c>
      <c r="I42" s="17">
        <v>3.5099328583811283E-2</v>
      </c>
      <c r="J42" s="17">
        <v>1.2328796420120094E-2</v>
      </c>
      <c r="K42" s="17">
        <v>1.5657546514001891E-2</v>
      </c>
      <c r="L42" s="17">
        <v>4.1305242128755408E-2</v>
      </c>
    </row>
    <row r="43" spans="2:12" x14ac:dyDescent="0.25">
      <c r="B43" t="s">
        <v>226</v>
      </c>
      <c r="C43" s="17">
        <v>0.14954878111844475</v>
      </c>
      <c r="D43" s="17">
        <v>0.11934201406779414</v>
      </c>
      <c r="E43" s="17">
        <v>0.17522280698089629</v>
      </c>
      <c r="F43" s="17">
        <v>0.11108093794581364</v>
      </c>
      <c r="G43" s="17">
        <v>4.5587420329531926E-2</v>
      </c>
      <c r="H43" s="17">
        <v>3.698602026735609E-2</v>
      </c>
      <c r="I43" s="17">
        <v>3.5388617398666292E-2</v>
      </c>
      <c r="J43" s="17">
        <v>1.2656345805773014E-2</v>
      </c>
      <c r="K43" s="17">
        <v>1.6644531608136642E-2</v>
      </c>
      <c r="L43" s="17">
        <v>4.3235551798245557E-2</v>
      </c>
    </row>
    <row r="44" spans="2:12" x14ac:dyDescent="0.25">
      <c r="B44" t="s">
        <v>227</v>
      </c>
      <c r="C44" s="17">
        <v>0.14702435328739963</v>
      </c>
      <c r="D44" s="17">
        <v>0.11705924877158748</v>
      </c>
      <c r="E44" s="17">
        <v>0.17610159137018516</v>
      </c>
      <c r="F44" s="17">
        <v>0.11094519809336852</v>
      </c>
      <c r="G44" s="17">
        <v>4.6267016877299158E-2</v>
      </c>
      <c r="H44" s="17">
        <v>3.765919978384815E-2</v>
      </c>
      <c r="I44" s="17">
        <v>3.6224563601606315E-2</v>
      </c>
      <c r="J44" s="17">
        <v>1.3629043731297426E-2</v>
      </c>
      <c r="K44" s="17">
        <v>1.6945422158895104E-2</v>
      </c>
      <c r="L44" s="17">
        <v>4.6674692659086206E-2</v>
      </c>
    </row>
    <row r="45" spans="2:12" x14ac:dyDescent="0.25">
      <c r="B45" t="s">
        <v>228</v>
      </c>
      <c r="C45" s="17">
        <v>0.14660413235236103</v>
      </c>
      <c r="D45" s="17">
        <v>0.11519154273302977</v>
      </c>
      <c r="E45" s="17">
        <v>0.17834938749991253</v>
      </c>
      <c r="F45" s="17">
        <v>0.11186204225795689</v>
      </c>
      <c r="G45" s="17">
        <v>4.6891075065379227E-2</v>
      </c>
      <c r="H45" s="17">
        <v>3.7792806769111606E-2</v>
      </c>
      <c r="I45" s="17">
        <v>3.8142740165121904E-2</v>
      </c>
      <c r="J45" s="17">
        <v>1.3997335840411707E-2</v>
      </c>
      <c r="K45" s="17">
        <v>1.7147531243331841E-2</v>
      </c>
      <c r="L45" s="17">
        <v>3.7995768138797577E-2</v>
      </c>
    </row>
    <row r="46" spans="2:12" x14ac:dyDescent="0.25">
      <c r="B46" t="s">
        <v>229</v>
      </c>
      <c r="C46" s="17">
        <v>0.14483704568745204</v>
      </c>
      <c r="D46" s="17">
        <v>0.1140091402377431</v>
      </c>
      <c r="E46" s="17">
        <v>0.18560849840349544</v>
      </c>
      <c r="F46" s="17">
        <v>0.11086454997765602</v>
      </c>
      <c r="G46" s="17">
        <v>4.7731131216499141E-2</v>
      </c>
      <c r="H46" s="17">
        <v>3.90218963736782E-2</v>
      </c>
      <c r="I46" s="17">
        <v>3.9135003319688867E-2</v>
      </c>
      <c r="J46" s="17">
        <v>1.6061186333513926E-2</v>
      </c>
      <c r="K46" s="17">
        <v>1.6968343592537374E-2</v>
      </c>
      <c r="L46" s="17">
        <v>3.3308864530679695E-2</v>
      </c>
    </row>
    <row r="47" spans="2:12" x14ac:dyDescent="0.25">
      <c r="B47" t="s">
        <v>230</v>
      </c>
      <c r="C47" s="17">
        <v>0.11912586681807166</v>
      </c>
      <c r="D47" s="17">
        <v>0.10786554020738681</v>
      </c>
      <c r="E47" s="17">
        <v>0.19795363393428772</v>
      </c>
      <c r="F47" s="17">
        <v>9.3773765048272034E-2</v>
      </c>
      <c r="G47" s="17">
        <v>4.038761241294251E-2</v>
      </c>
      <c r="H47" s="17">
        <v>3.5225966880346717E-2</v>
      </c>
      <c r="I47" s="17">
        <v>4.5096482021626388E-2</v>
      </c>
      <c r="J47" s="17">
        <v>1.2315505130403994E-2</v>
      </c>
      <c r="K47" s="17">
        <v>1.2436034528198976E-2</v>
      </c>
      <c r="L47" s="17">
        <v>1.6628648581588863E-2</v>
      </c>
    </row>
    <row r="48" spans="2:12" x14ac:dyDescent="0.25">
      <c r="B48" t="s">
        <v>231</v>
      </c>
      <c r="C48" s="17">
        <v>0.12699445410205365</v>
      </c>
      <c r="D48" s="17">
        <v>0.10877375326445021</v>
      </c>
      <c r="E48" s="17">
        <v>0.20483574875119165</v>
      </c>
      <c r="F48" s="17">
        <v>0.10250286238967481</v>
      </c>
      <c r="G48" s="17">
        <v>4.5917976887951628E-2</v>
      </c>
      <c r="H48" s="17">
        <v>3.996564655062456E-2</v>
      </c>
      <c r="I48" s="17">
        <v>4.2705608134473536E-2</v>
      </c>
      <c r="J48" s="17">
        <v>1.4455659390651439E-2</v>
      </c>
      <c r="K48" s="17">
        <v>1.1089186694368623E-2</v>
      </c>
      <c r="L48" s="17">
        <v>4.648864474886362E-2</v>
      </c>
    </row>
  </sheetData>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372B7B-B253-444D-8D7E-38AED195CED2}">
  <dimension ref="A1:L46"/>
  <sheetViews>
    <sheetView workbookViewId="0">
      <selection activeCell="B4" sqref="B4:D46"/>
    </sheetView>
  </sheetViews>
  <sheetFormatPr defaultRowHeight="15" x14ac:dyDescent="0.25"/>
  <cols>
    <col min="1" max="1" width="18.42578125" style="2" customWidth="1"/>
    <col min="2" max="16384" width="9.140625" style="2"/>
  </cols>
  <sheetData>
    <row r="1" spans="1:12" x14ac:dyDescent="0.25">
      <c r="A1" s="1" t="s">
        <v>0</v>
      </c>
      <c r="B1" s="2" t="s">
        <v>359</v>
      </c>
    </row>
    <row r="2" spans="1:12" x14ac:dyDescent="0.25">
      <c r="A2" s="1" t="s">
        <v>2</v>
      </c>
      <c r="B2" s="2" t="s">
        <v>244</v>
      </c>
    </row>
    <row r="3" spans="1:12" x14ac:dyDescent="0.25">
      <c r="A3" s="1"/>
    </row>
    <row r="4" spans="1:12" ht="15" customHeight="1" x14ac:dyDescent="0.25">
      <c r="A4" s="5" t="s">
        <v>1</v>
      </c>
      <c r="B4" s="16" t="s">
        <v>233</v>
      </c>
      <c r="C4" s="16" t="s">
        <v>245</v>
      </c>
      <c r="D4" s="16" t="s">
        <v>246</v>
      </c>
      <c r="E4" s="4"/>
      <c r="F4" s="4"/>
      <c r="G4" s="4"/>
      <c r="H4" s="4"/>
      <c r="I4" s="4"/>
      <c r="J4" s="4"/>
      <c r="K4" s="4"/>
      <c r="L4" s="4"/>
    </row>
    <row r="5" spans="1:12" ht="15" customHeight="1" x14ac:dyDescent="0.25">
      <c r="A5" s="4"/>
      <c r="B5">
        <v>1981</v>
      </c>
      <c r="C5" s="17">
        <v>0.18890544144088883</v>
      </c>
      <c r="D5" s="17">
        <v>0.15039058535352123</v>
      </c>
      <c r="E5" s="4"/>
      <c r="F5" s="4"/>
      <c r="G5" s="4"/>
      <c r="H5" s="4"/>
      <c r="I5" s="4"/>
      <c r="J5" s="4"/>
      <c r="K5" s="4"/>
      <c r="L5" s="4"/>
    </row>
    <row r="6" spans="1:12" ht="15" customHeight="1" x14ac:dyDescent="0.25">
      <c r="A6" s="4"/>
      <c r="B6">
        <v>1982</v>
      </c>
      <c r="C6" s="17">
        <v>0.1838098896315217</v>
      </c>
      <c r="D6" s="17">
        <v>0.15053153263599744</v>
      </c>
      <c r="E6" s="4"/>
      <c r="F6" s="4"/>
      <c r="G6" s="4"/>
      <c r="H6" s="4"/>
      <c r="I6" s="4"/>
      <c r="J6" s="4"/>
      <c r="K6" s="4"/>
      <c r="L6" s="4"/>
    </row>
    <row r="7" spans="1:12" ht="15" customHeight="1" x14ac:dyDescent="0.25">
      <c r="A7" s="4"/>
      <c r="B7">
        <v>1983</v>
      </c>
      <c r="C7" s="17">
        <v>0.17888089319793921</v>
      </c>
      <c r="D7" s="17">
        <v>0.14956748189318581</v>
      </c>
      <c r="E7" s="4"/>
      <c r="F7" s="4"/>
      <c r="G7" s="4"/>
      <c r="H7" s="4"/>
      <c r="I7" s="4"/>
      <c r="J7" s="4"/>
      <c r="K7" s="4"/>
      <c r="L7" s="4"/>
    </row>
    <row r="8" spans="1:12" ht="15" customHeight="1" x14ac:dyDescent="0.25">
      <c r="A8" s="4"/>
      <c r="B8">
        <v>1984</v>
      </c>
      <c r="C8" s="17">
        <v>0.17521081622101253</v>
      </c>
      <c r="D8" s="17">
        <v>0.14887204734777282</v>
      </c>
      <c r="E8" s="4"/>
      <c r="F8" s="4"/>
      <c r="G8" s="4"/>
      <c r="H8" s="4"/>
      <c r="I8" s="4"/>
      <c r="J8" s="4"/>
      <c r="K8" s="4"/>
      <c r="L8" s="4"/>
    </row>
    <row r="9" spans="1:12" ht="15" customHeight="1" x14ac:dyDescent="0.25">
      <c r="A9" s="4"/>
      <c r="B9">
        <v>1985</v>
      </c>
      <c r="C9" s="17">
        <v>0.17096936130274001</v>
      </c>
      <c r="D9" s="17">
        <v>0.15167455574061972</v>
      </c>
      <c r="E9" s="4"/>
      <c r="F9" s="4"/>
      <c r="G9" s="4"/>
      <c r="H9" s="4"/>
      <c r="I9" s="4"/>
      <c r="J9" s="4"/>
      <c r="K9" s="4"/>
      <c r="L9" s="4"/>
    </row>
    <row r="10" spans="1:12" ht="15" customHeight="1" x14ac:dyDescent="0.25">
      <c r="A10" s="4"/>
      <c r="B10">
        <v>1986</v>
      </c>
      <c r="C10" s="17">
        <v>0.16837580420473711</v>
      </c>
      <c r="D10" s="17">
        <v>0.15360527803217611</v>
      </c>
      <c r="E10" s="4"/>
      <c r="F10" s="4"/>
      <c r="G10" s="4"/>
      <c r="H10" s="4"/>
      <c r="I10" s="4"/>
      <c r="J10" s="4"/>
      <c r="K10" s="4"/>
      <c r="L10" s="4"/>
    </row>
    <row r="11" spans="1:12" ht="15" customHeight="1" x14ac:dyDescent="0.25">
      <c r="A11" s="4"/>
      <c r="B11">
        <v>1987</v>
      </c>
      <c r="C11" s="17">
        <v>0.1665354519383139</v>
      </c>
      <c r="D11" s="17">
        <v>0.15521860290087533</v>
      </c>
      <c r="E11" s="4"/>
      <c r="F11" s="4"/>
      <c r="G11" s="4"/>
      <c r="H11" s="4"/>
      <c r="I11" s="4"/>
      <c r="J11" s="4"/>
      <c r="K11" s="4"/>
      <c r="L11" s="4"/>
    </row>
    <row r="12" spans="1:12" ht="15" customHeight="1" x14ac:dyDescent="0.25">
      <c r="A12" s="4"/>
      <c r="B12">
        <v>1988</v>
      </c>
      <c r="C12" s="17">
        <v>0.16363656595195819</v>
      </c>
      <c r="D12" s="17">
        <v>0.15618472888540058</v>
      </c>
      <c r="E12" s="4"/>
      <c r="F12" s="4"/>
      <c r="G12" s="4"/>
      <c r="H12" s="4"/>
      <c r="I12" s="4"/>
      <c r="J12" s="4"/>
      <c r="K12" s="4"/>
      <c r="L12" s="4"/>
    </row>
    <row r="13" spans="1:12" ht="15" customHeight="1" x14ac:dyDescent="0.25">
      <c r="A13" s="4"/>
      <c r="B13">
        <v>1989</v>
      </c>
      <c r="C13" s="17">
        <v>0.16188133154306317</v>
      </c>
      <c r="D13" s="17">
        <v>0.15705725991968211</v>
      </c>
      <c r="E13" s="4"/>
      <c r="F13" s="4"/>
      <c r="G13" s="4"/>
      <c r="H13" s="4"/>
      <c r="I13" s="4"/>
      <c r="J13" s="4"/>
      <c r="K13" s="4"/>
      <c r="L13" s="4"/>
    </row>
    <row r="14" spans="1:12" ht="15" customHeight="1" x14ac:dyDescent="0.25">
      <c r="A14" s="4"/>
      <c r="B14">
        <v>1990</v>
      </c>
      <c r="C14" s="17">
        <v>0.16295265887327387</v>
      </c>
      <c r="D14" s="17">
        <v>0.15729838132498222</v>
      </c>
      <c r="E14" s="4"/>
      <c r="F14" s="4"/>
      <c r="G14" s="4"/>
      <c r="H14" s="4"/>
      <c r="I14" s="4"/>
      <c r="J14" s="4"/>
      <c r="K14" s="4"/>
      <c r="L14" s="4"/>
    </row>
    <row r="15" spans="1:12" ht="15" customHeight="1" x14ac:dyDescent="0.25">
      <c r="A15" s="4"/>
      <c r="B15">
        <v>1991</v>
      </c>
      <c r="C15" s="17">
        <v>0.16482887460653414</v>
      </c>
      <c r="D15" s="17">
        <v>0.15771580178631611</v>
      </c>
      <c r="E15" s="4"/>
      <c r="F15" s="4"/>
      <c r="G15" s="4"/>
      <c r="H15" s="4"/>
      <c r="I15" s="4"/>
      <c r="J15" s="4"/>
      <c r="K15" s="4"/>
      <c r="L15" s="4"/>
    </row>
    <row r="16" spans="1:12" ht="15" customHeight="1" x14ac:dyDescent="0.25">
      <c r="A16" s="4"/>
      <c r="B16">
        <v>1992</v>
      </c>
      <c r="C16" s="17">
        <v>0.16851352934959268</v>
      </c>
      <c r="D16" s="17">
        <v>0.15806865142426274</v>
      </c>
      <c r="E16" s="4"/>
      <c r="F16" s="4"/>
      <c r="G16" s="4"/>
      <c r="H16" s="4"/>
      <c r="I16" s="4"/>
      <c r="J16" s="4"/>
      <c r="K16" s="4"/>
      <c r="L16" s="4"/>
    </row>
    <row r="17" spans="1:12" ht="15" customHeight="1" x14ac:dyDescent="0.25">
      <c r="A17" s="4"/>
      <c r="B17">
        <v>1993</v>
      </c>
      <c r="C17" s="17">
        <v>0.17112064714391365</v>
      </c>
      <c r="D17" s="17">
        <v>0.15830974412415702</v>
      </c>
      <c r="E17" s="4"/>
      <c r="F17" s="4"/>
      <c r="G17" s="4"/>
      <c r="H17" s="4"/>
      <c r="I17" s="4"/>
      <c r="J17" s="4"/>
      <c r="K17" s="4"/>
      <c r="L17" s="4"/>
    </row>
    <row r="18" spans="1:12" ht="15" customHeight="1" x14ac:dyDescent="0.25">
      <c r="A18" s="4"/>
      <c r="B18">
        <v>1994</v>
      </c>
      <c r="C18" s="17">
        <v>0.17433394433933963</v>
      </c>
      <c r="D18" s="17">
        <v>0.15820678614662487</v>
      </c>
      <c r="E18" s="4"/>
      <c r="F18" s="4"/>
      <c r="G18" s="4"/>
      <c r="H18" s="4"/>
      <c r="I18" s="4"/>
      <c r="J18" s="4"/>
      <c r="K18" s="4"/>
      <c r="L18" s="4"/>
    </row>
    <row r="19" spans="1:12" ht="15" customHeight="1" x14ac:dyDescent="0.25">
      <c r="A19" s="4"/>
      <c r="B19">
        <v>1995</v>
      </c>
      <c r="C19" s="17">
        <v>0.17663652235161037</v>
      </c>
      <c r="D19" s="17">
        <v>0.15848149685102744</v>
      </c>
      <c r="E19" s="4"/>
      <c r="F19" s="4"/>
      <c r="G19" s="4"/>
      <c r="H19" s="4"/>
      <c r="I19" s="4"/>
      <c r="J19" s="4"/>
      <c r="K19" s="4"/>
      <c r="L19" s="4"/>
    </row>
    <row r="20" spans="1:12" ht="15" customHeight="1" x14ac:dyDescent="0.25">
      <c r="A20" s="4"/>
      <c r="B20">
        <v>1996</v>
      </c>
      <c r="C20" s="17">
        <v>0.17808212178306432</v>
      </c>
      <c r="D20" s="17">
        <v>0.15857168857349002</v>
      </c>
      <c r="E20" s="4"/>
      <c r="F20" s="4"/>
      <c r="G20" s="4"/>
      <c r="H20" s="4"/>
      <c r="I20" s="4"/>
      <c r="J20" s="4"/>
      <c r="K20" s="4"/>
      <c r="L20" s="4"/>
    </row>
    <row r="21" spans="1:12" ht="15" customHeight="1" x14ac:dyDescent="0.25">
      <c r="A21" s="4"/>
      <c r="B21">
        <v>1997</v>
      </c>
      <c r="C21" s="17">
        <v>0.17909762401124293</v>
      </c>
      <c r="D21" s="17">
        <v>0.15851271616307705</v>
      </c>
      <c r="E21" s="4"/>
      <c r="F21" s="4"/>
      <c r="G21" s="4"/>
      <c r="H21" s="4"/>
      <c r="I21" s="4"/>
      <c r="J21" s="4"/>
      <c r="K21" s="4"/>
      <c r="L21" s="4"/>
    </row>
    <row r="22" spans="1:12" ht="15" customHeight="1" x14ac:dyDescent="0.25">
      <c r="A22" s="4"/>
      <c r="B22">
        <v>1998</v>
      </c>
      <c r="C22" s="17">
        <v>0.18015942198077217</v>
      </c>
      <c r="D22" s="17">
        <v>0.15852974837444475</v>
      </c>
      <c r="E22" s="4"/>
      <c r="F22" s="4"/>
      <c r="G22" s="4"/>
      <c r="H22" s="4"/>
      <c r="I22" s="4"/>
      <c r="J22" s="4"/>
      <c r="K22" s="4"/>
      <c r="L22" s="4"/>
    </row>
    <row r="23" spans="1:12" ht="15" customHeight="1" x14ac:dyDescent="0.25">
      <c r="A23" s="4"/>
      <c r="B23">
        <v>1999</v>
      </c>
      <c r="C23" s="17">
        <v>0.19698828562462747</v>
      </c>
      <c r="D23" s="17">
        <v>0.1580914132466523</v>
      </c>
      <c r="E23" s="4"/>
      <c r="F23" s="4"/>
      <c r="G23" s="4"/>
      <c r="H23" s="4"/>
      <c r="I23" s="4"/>
      <c r="J23" s="4"/>
      <c r="K23" s="4"/>
      <c r="L23" s="4"/>
    </row>
    <row r="24" spans="1:12" x14ac:dyDescent="0.25">
      <c r="B24">
        <v>2000</v>
      </c>
      <c r="C24" s="17">
        <v>0.19851501578723083</v>
      </c>
      <c r="D24" s="17">
        <v>0.15806450982927794</v>
      </c>
    </row>
    <row r="25" spans="1:12" x14ac:dyDescent="0.25">
      <c r="B25">
        <v>2001</v>
      </c>
      <c r="C25" s="17">
        <v>0.20122199158134649</v>
      </c>
      <c r="D25" s="17">
        <v>0.15855793925317566</v>
      </c>
    </row>
    <row r="26" spans="1:12" x14ac:dyDescent="0.25">
      <c r="B26">
        <v>2002</v>
      </c>
      <c r="C26" s="17">
        <v>0.20293504769453299</v>
      </c>
      <c r="D26" s="17">
        <v>0.15884324876813921</v>
      </c>
    </row>
    <row r="27" spans="1:12" x14ac:dyDescent="0.25">
      <c r="B27">
        <v>2003</v>
      </c>
      <c r="C27" s="17">
        <v>0.20363462294994067</v>
      </c>
      <c r="D27" s="17">
        <v>0.15912185024708458</v>
      </c>
    </row>
    <row r="28" spans="1:12" x14ac:dyDescent="0.25">
      <c r="B28">
        <v>2004</v>
      </c>
      <c r="C28" s="17">
        <v>0.20260558627783309</v>
      </c>
      <c r="D28" s="17">
        <v>0.15929221046931424</v>
      </c>
    </row>
    <row r="29" spans="1:12" x14ac:dyDescent="0.25">
      <c r="B29">
        <v>2005</v>
      </c>
      <c r="C29" s="17">
        <v>0.20046977302938015</v>
      </c>
      <c r="D29" s="17">
        <v>0.15915349467226375</v>
      </c>
    </row>
    <row r="30" spans="1:12" x14ac:dyDescent="0.25">
      <c r="B30">
        <v>2006</v>
      </c>
      <c r="C30" s="17">
        <v>0.19880292702686783</v>
      </c>
      <c r="D30" s="17">
        <v>0.15871657713921525</v>
      </c>
    </row>
    <row r="31" spans="1:12" x14ac:dyDescent="0.25">
      <c r="B31">
        <v>2007</v>
      </c>
      <c r="C31" s="17">
        <v>0.19678838093996037</v>
      </c>
      <c r="D31" s="17">
        <v>0.15889018221491436</v>
      </c>
    </row>
    <row r="32" spans="1:12" x14ac:dyDescent="0.25">
      <c r="B32">
        <v>2008</v>
      </c>
      <c r="C32" s="17">
        <v>0.19698061037875364</v>
      </c>
      <c r="D32" s="17">
        <v>0.16002975360351679</v>
      </c>
    </row>
    <row r="33" spans="2:4" x14ac:dyDescent="0.25">
      <c r="B33">
        <v>2009</v>
      </c>
      <c r="C33" s="17">
        <v>0.19837490378760295</v>
      </c>
      <c r="D33" s="17">
        <v>0.16176915162531819</v>
      </c>
    </row>
    <row r="34" spans="2:4" x14ac:dyDescent="0.25">
      <c r="B34">
        <v>2010</v>
      </c>
      <c r="C34" s="17">
        <v>0.19793769009482012</v>
      </c>
      <c r="D34" s="17">
        <v>0.16352479218430446</v>
      </c>
    </row>
    <row r="35" spans="2:4" x14ac:dyDescent="0.25">
      <c r="B35">
        <v>2011</v>
      </c>
      <c r="C35" s="17">
        <v>0.19747646229601748</v>
      </c>
      <c r="D35" s="17">
        <v>0.16525498993484175</v>
      </c>
    </row>
    <row r="36" spans="2:4" x14ac:dyDescent="0.25">
      <c r="B36">
        <v>2012</v>
      </c>
      <c r="C36" s="17">
        <v>0.19746966200242588</v>
      </c>
      <c r="D36" s="17">
        <v>0.17017409771253542</v>
      </c>
    </row>
    <row r="37" spans="2:4" x14ac:dyDescent="0.25">
      <c r="B37">
        <v>2013</v>
      </c>
      <c r="C37" s="17">
        <v>0.19775111497835743</v>
      </c>
      <c r="D37" s="17">
        <v>0.17364834933280612</v>
      </c>
    </row>
    <row r="38" spans="2:4" x14ac:dyDescent="0.25">
      <c r="B38">
        <v>2014</v>
      </c>
      <c r="C38" s="17">
        <v>0.19830152043110774</v>
      </c>
      <c r="D38" s="17">
        <v>0.17658505492660065</v>
      </c>
    </row>
    <row r="39" spans="2:4" x14ac:dyDescent="0.25">
      <c r="B39">
        <v>2015</v>
      </c>
      <c r="C39" s="17">
        <v>0.19894211655303393</v>
      </c>
      <c r="D39" s="17">
        <v>0.17833145348994903</v>
      </c>
    </row>
    <row r="40" spans="2:4" x14ac:dyDescent="0.25">
      <c r="B40">
        <v>2016</v>
      </c>
      <c r="C40" s="17">
        <v>0.19865364864578469</v>
      </c>
      <c r="D40" s="17">
        <v>0.17996093227683491</v>
      </c>
    </row>
    <row r="41" spans="2:4" x14ac:dyDescent="0.25">
      <c r="B41">
        <v>2017</v>
      </c>
      <c r="C41" s="17">
        <v>0.19867104671577532</v>
      </c>
      <c r="D41" s="17">
        <v>0.18154573631172599</v>
      </c>
    </row>
    <row r="42" spans="2:4" x14ac:dyDescent="0.25">
      <c r="B42">
        <v>2018</v>
      </c>
      <c r="C42" s="17">
        <v>0.19916548838820783</v>
      </c>
      <c r="D42" s="17">
        <v>0.18311817995034285</v>
      </c>
    </row>
    <row r="43" spans="2:4" x14ac:dyDescent="0.25">
      <c r="B43">
        <v>2019</v>
      </c>
      <c r="C43" s="17">
        <v>0.19895121600563481</v>
      </c>
      <c r="D43" s="17">
        <v>0.18526276263474689</v>
      </c>
    </row>
    <row r="44" spans="2:4" x14ac:dyDescent="0.25">
      <c r="B44">
        <v>2020</v>
      </c>
      <c r="C44" s="17">
        <v>0.20137954503220079</v>
      </c>
      <c r="D44" s="17">
        <v>0.1864700044128586</v>
      </c>
    </row>
    <row r="45" spans="2:4" x14ac:dyDescent="0.25">
      <c r="B45">
        <v>2021</v>
      </c>
      <c r="C45" s="17">
        <v>0.20225987497975551</v>
      </c>
      <c r="D45" s="17">
        <v>0.18876565566218498</v>
      </c>
    </row>
    <row r="46" spans="2:4" x14ac:dyDescent="0.25">
      <c r="B46">
        <v>2022</v>
      </c>
      <c r="C46" s="17">
        <v>0.20179499254323394</v>
      </c>
      <c r="D46" s="17">
        <v>0.1910216532491813</v>
      </c>
    </row>
  </sheetData>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8F96F6-630F-4AEF-A52A-061D272E0D47}">
  <dimension ref="A1:O46"/>
  <sheetViews>
    <sheetView workbookViewId="0">
      <selection activeCell="B4" sqref="B4:O46"/>
    </sheetView>
  </sheetViews>
  <sheetFormatPr defaultRowHeight="15" x14ac:dyDescent="0.25"/>
  <cols>
    <col min="1" max="1" width="18.42578125" style="2" customWidth="1"/>
    <col min="2" max="16384" width="9.140625" style="2"/>
  </cols>
  <sheetData>
    <row r="1" spans="1:15" x14ac:dyDescent="0.25">
      <c r="A1" s="1" t="s">
        <v>0</v>
      </c>
      <c r="B1" s="2" t="s">
        <v>360</v>
      </c>
    </row>
    <row r="2" spans="1:15" x14ac:dyDescent="0.25">
      <c r="A2" s="1" t="s">
        <v>2</v>
      </c>
      <c r="B2" s="2" t="s">
        <v>247</v>
      </c>
    </row>
    <row r="3" spans="1:15" x14ac:dyDescent="0.25">
      <c r="A3" s="1"/>
    </row>
    <row r="4" spans="1:15" ht="15" customHeight="1" x14ac:dyDescent="0.25">
      <c r="A4" s="5" t="s">
        <v>1</v>
      </c>
      <c r="B4" s="16" t="s">
        <v>233</v>
      </c>
      <c r="C4" s="16" t="s">
        <v>245</v>
      </c>
      <c r="D4"/>
      <c r="E4"/>
      <c r="F4"/>
      <c r="G4"/>
      <c r="H4"/>
      <c r="I4"/>
      <c r="J4"/>
      <c r="K4"/>
      <c r="L4" s="16"/>
      <c r="M4" s="16"/>
      <c r="N4"/>
      <c r="O4"/>
    </row>
    <row r="5" spans="1:15" ht="15" customHeight="1" x14ac:dyDescent="0.25">
      <c r="A5" s="4"/>
      <c r="B5">
        <v>1981</v>
      </c>
      <c r="C5" s="17">
        <v>0.26030346015420097</v>
      </c>
      <c r="D5"/>
      <c r="E5"/>
      <c r="F5"/>
      <c r="G5"/>
      <c r="H5" s="17">
        <v>0.18890544144088883</v>
      </c>
      <c r="I5">
        <v>4.9172740049020149E-2</v>
      </c>
      <c r="J5"/>
      <c r="K5"/>
      <c r="L5">
        <f>I5/H5</f>
        <v>0.26030346015420097</v>
      </c>
      <c r="M5" s="17"/>
      <c r="N5"/>
      <c r="O5">
        <f>Table15[[#This Row],[In full-time education]]-L5</f>
        <v>0</v>
      </c>
    </row>
    <row r="6" spans="1:15" ht="15" customHeight="1" x14ac:dyDescent="0.25">
      <c r="A6" s="4"/>
      <c r="B6">
        <v>1982</v>
      </c>
      <c r="C6" s="17">
        <v>0.25961458276554167</v>
      </c>
      <c r="D6"/>
      <c r="E6"/>
      <c r="F6"/>
      <c r="G6"/>
      <c r="H6" s="17">
        <v>0.1838098896315217</v>
      </c>
      <c r="I6">
        <v>4.7719727804867773E-2</v>
      </c>
      <c r="J6"/>
      <c r="K6"/>
      <c r="L6">
        <f t="shared" ref="L6:L38" si="0">I6/H6</f>
        <v>0.25961458276554167</v>
      </c>
      <c r="M6" s="17"/>
      <c r="N6"/>
      <c r="O6">
        <f>Table15[[#This Row],[In full-time education]]-L6</f>
        <v>0</v>
      </c>
    </row>
    <row r="7" spans="1:15" ht="15" customHeight="1" x14ac:dyDescent="0.25">
      <c r="A7" s="4"/>
      <c r="B7">
        <v>1983</v>
      </c>
      <c r="C7" s="17">
        <v>0.25919699495043014</v>
      </c>
      <c r="D7"/>
      <c r="E7"/>
      <c r="F7"/>
      <c r="G7"/>
      <c r="H7" s="17">
        <v>0.17888089319793921</v>
      </c>
      <c r="I7">
        <v>4.6365389970954685E-2</v>
      </c>
      <c r="J7"/>
      <c r="K7"/>
      <c r="L7">
        <f t="shared" si="0"/>
        <v>0.25919699495043014</v>
      </c>
      <c r="M7" s="17"/>
      <c r="N7"/>
      <c r="O7">
        <f>Table15[[#This Row],[In full-time education]]-L7</f>
        <v>0</v>
      </c>
    </row>
    <row r="8" spans="1:15" ht="15" customHeight="1" x14ac:dyDescent="0.25">
      <c r="A8" s="4"/>
      <c r="B8">
        <v>1984</v>
      </c>
      <c r="C8" s="17">
        <v>0.25304579773634717</v>
      </c>
      <c r="D8"/>
      <c r="E8"/>
      <c r="F8"/>
      <c r="G8"/>
      <c r="H8" s="17">
        <v>0.17521081622101253</v>
      </c>
      <c r="I8">
        <v>4.4336360762682631E-2</v>
      </c>
      <c r="J8"/>
      <c r="K8"/>
      <c r="L8">
        <f t="shared" si="0"/>
        <v>0.25304579773634717</v>
      </c>
      <c r="M8" s="17"/>
      <c r="N8"/>
      <c r="O8">
        <f>Table15[[#This Row],[In full-time education]]-L8</f>
        <v>0</v>
      </c>
    </row>
    <row r="9" spans="1:15" ht="15" customHeight="1" x14ac:dyDescent="0.25">
      <c r="A9" s="4"/>
      <c r="B9">
        <v>1985</v>
      </c>
      <c r="C9" s="17">
        <v>0.2458185481574626</v>
      </c>
      <c r="D9"/>
      <c r="E9"/>
      <c r="F9"/>
      <c r="G9"/>
      <c r="H9" s="17">
        <v>0.17096936130274001</v>
      </c>
      <c r="I9">
        <v>4.2027440174848218E-2</v>
      </c>
      <c r="J9"/>
      <c r="K9"/>
      <c r="L9">
        <f t="shared" si="0"/>
        <v>0.2458185481574626</v>
      </c>
      <c r="M9" s="17"/>
      <c r="N9"/>
      <c r="O9">
        <f>Table15[[#This Row],[In full-time education]]-L9</f>
        <v>0</v>
      </c>
    </row>
    <row r="10" spans="1:15" ht="15" customHeight="1" x14ac:dyDescent="0.25">
      <c r="A10" s="4"/>
      <c r="B10">
        <v>1986</v>
      </c>
      <c r="C10" s="17">
        <v>0.25677970139742717</v>
      </c>
      <c r="D10"/>
      <c r="E10"/>
      <c r="F10"/>
      <c r="G10"/>
      <c r="H10" s="17">
        <v>0.16837580420473711</v>
      </c>
      <c r="I10">
        <v>4.3235488726244053E-2</v>
      </c>
      <c r="J10"/>
      <c r="K10"/>
      <c r="L10">
        <f t="shared" si="0"/>
        <v>0.25677970139742717</v>
      </c>
      <c r="M10" s="17"/>
      <c r="N10"/>
      <c r="O10">
        <f>Table15[[#This Row],[In full-time education]]-L10</f>
        <v>0</v>
      </c>
    </row>
    <row r="11" spans="1:15" ht="15" customHeight="1" x14ac:dyDescent="0.25">
      <c r="A11" s="4"/>
      <c r="B11">
        <v>1987</v>
      </c>
      <c r="C11" s="17">
        <v>0.25081316517442909</v>
      </c>
      <c r="D11"/>
      <c r="E11"/>
      <c r="F11"/>
      <c r="G11"/>
      <c r="H11" s="17">
        <v>0.1665354519383139</v>
      </c>
      <c r="I11">
        <v>4.1769283814402522E-2</v>
      </c>
      <c r="J11"/>
      <c r="K11"/>
      <c r="L11">
        <f t="shared" si="0"/>
        <v>0.25081316517442909</v>
      </c>
      <c r="M11" s="17"/>
      <c r="N11"/>
      <c r="O11">
        <f>Table15[[#This Row],[In full-time education]]-L11</f>
        <v>0</v>
      </c>
    </row>
    <row r="12" spans="1:15" ht="15" customHeight="1" x14ac:dyDescent="0.25">
      <c r="A12" s="4"/>
      <c r="B12">
        <v>1988</v>
      </c>
      <c r="C12" s="17">
        <v>0.24906181292326529</v>
      </c>
      <c r="D12"/>
      <c r="E12"/>
      <c r="F12"/>
      <c r="G12"/>
      <c r="H12" s="17">
        <v>0.16363656595195819</v>
      </c>
      <c r="I12">
        <v>4.0755619776532172E-2</v>
      </c>
      <c r="J12"/>
      <c r="K12"/>
      <c r="L12">
        <f t="shared" si="0"/>
        <v>0.24906181292326529</v>
      </c>
      <c r="M12" s="17"/>
      <c r="N12"/>
      <c r="O12">
        <f>Table15[[#This Row],[In full-time education]]-L12</f>
        <v>0</v>
      </c>
    </row>
    <row r="13" spans="1:15" ht="15" customHeight="1" x14ac:dyDescent="0.25">
      <c r="A13" s="4"/>
      <c r="B13">
        <v>1989</v>
      </c>
      <c r="C13" s="17">
        <v>0.25682538888905182</v>
      </c>
      <c r="D13"/>
      <c r="E13"/>
      <c r="F13"/>
      <c r="G13"/>
      <c r="H13" s="17">
        <v>0.16188133154306317</v>
      </c>
      <c r="I13">
        <v>4.1575235927424729E-2</v>
      </c>
      <c r="J13"/>
      <c r="K13"/>
      <c r="L13">
        <f t="shared" si="0"/>
        <v>0.25682538888905182</v>
      </c>
      <c r="M13" s="17"/>
      <c r="N13"/>
      <c r="O13">
        <f>Table15[[#This Row],[In full-time education]]-L13</f>
        <v>0</v>
      </c>
    </row>
    <row r="14" spans="1:15" ht="15" customHeight="1" x14ac:dyDescent="0.25">
      <c r="A14" s="4"/>
      <c r="B14">
        <v>1990</v>
      </c>
      <c r="C14" s="17">
        <v>0.25595568740361352</v>
      </c>
      <c r="D14"/>
      <c r="E14"/>
      <c r="F14"/>
      <c r="G14"/>
      <c r="H14" s="17">
        <v>0.16295265887327387</v>
      </c>
      <c r="I14">
        <v>4.1708659816155354E-2</v>
      </c>
      <c r="J14"/>
      <c r="K14"/>
      <c r="L14">
        <f t="shared" si="0"/>
        <v>0.25595568740361352</v>
      </c>
      <c r="M14" s="17"/>
      <c r="N14"/>
      <c r="O14">
        <f>Table15[[#This Row],[In full-time education]]-L14</f>
        <v>0</v>
      </c>
    </row>
    <row r="15" spans="1:15" ht="15" customHeight="1" x14ac:dyDescent="0.25">
      <c r="A15" s="4"/>
      <c r="B15">
        <v>1991</v>
      </c>
      <c r="C15" s="17">
        <v>0.26914042827891238</v>
      </c>
      <c r="D15"/>
      <c r="E15"/>
      <c r="F15"/>
      <c r="G15"/>
      <c r="H15" s="17">
        <v>0.16482887460653414</v>
      </c>
      <c r="I15">
        <v>4.4362113904333741E-2</v>
      </c>
      <c r="J15"/>
      <c r="K15"/>
      <c r="L15">
        <f t="shared" si="0"/>
        <v>0.26914042827891238</v>
      </c>
      <c r="M15" s="17"/>
      <c r="N15"/>
      <c r="O15">
        <f>Table15[[#This Row],[In full-time education]]-L15</f>
        <v>0</v>
      </c>
    </row>
    <row r="16" spans="1:15" ht="15" customHeight="1" x14ac:dyDescent="0.25">
      <c r="A16" s="4"/>
      <c r="B16">
        <v>1992</v>
      </c>
      <c r="C16" s="17">
        <v>0.27012398853006075</v>
      </c>
      <c r="D16"/>
      <c r="E16"/>
      <c r="F16"/>
      <c r="G16"/>
      <c r="H16" s="17">
        <v>0.16851352934959268</v>
      </c>
      <c r="I16">
        <v>4.5519546669189434E-2</v>
      </c>
      <c r="J16"/>
      <c r="K16"/>
      <c r="L16">
        <f t="shared" si="0"/>
        <v>0.27012398853006075</v>
      </c>
      <c r="M16" s="17"/>
      <c r="N16"/>
      <c r="O16">
        <f>Table15[[#This Row],[In full-time education]]-L16</f>
        <v>0</v>
      </c>
    </row>
    <row r="17" spans="1:15" ht="15" customHeight="1" x14ac:dyDescent="0.25">
      <c r="A17" s="4"/>
      <c r="B17">
        <v>1993</v>
      </c>
      <c r="C17" s="17">
        <v>0.25987257201920433</v>
      </c>
      <c r="D17"/>
      <c r="E17"/>
      <c r="F17"/>
      <c r="G17"/>
      <c r="H17" s="17">
        <v>0.17112064714391365</v>
      </c>
      <c r="I17" s="12">
        <v>4.4469562698879549E-2</v>
      </c>
      <c r="J17"/>
      <c r="K17"/>
      <c r="L17">
        <f t="shared" si="0"/>
        <v>0.25987257201920433</v>
      </c>
      <c r="M17" s="17"/>
      <c r="N17"/>
      <c r="O17">
        <f>Table15[[#This Row],[In full-time education]]-L17</f>
        <v>0</v>
      </c>
    </row>
    <row r="18" spans="1:15" ht="15" customHeight="1" x14ac:dyDescent="0.25">
      <c r="A18" s="4"/>
      <c r="B18">
        <v>1994</v>
      </c>
      <c r="C18" s="17">
        <v>0.25286996100722675</v>
      </c>
      <c r="D18"/>
      <c r="E18"/>
      <c r="F18"/>
      <c r="G18"/>
      <c r="H18" s="17">
        <v>0.17433394433933963</v>
      </c>
      <c r="I18" s="12">
        <v>4.4083817707324856E-2</v>
      </c>
      <c r="J18"/>
      <c r="K18"/>
      <c r="L18">
        <f t="shared" si="0"/>
        <v>0.25286996100722675</v>
      </c>
      <c r="M18" s="17"/>
      <c r="N18"/>
      <c r="O18">
        <f>Table15[[#This Row],[In full-time education]]-L18</f>
        <v>0</v>
      </c>
    </row>
    <row r="19" spans="1:15" ht="15" customHeight="1" x14ac:dyDescent="0.25">
      <c r="A19" s="4"/>
      <c r="B19">
        <v>1995</v>
      </c>
      <c r="C19" s="17">
        <v>0.24196010685015909</v>
      </c>
      <c r="D19"/>
      <c r="E19"/>
      <c r="F19"/>
      <c r="G19"/>
      <c r="H19" s="17">
        <v>0.17663652235161037</v>
      </c>
      <c r="I19" s="12">
        <v>4.2738991821836159E-2</v>
      </c>
      <c r="J19"/>
      <c r="K19"/>
      <c r="L19">
        <f t="shared" si="0"/>
        <v>0.24196010685015909</v>
      </c>
      <c r="M19" s="17"/>
      <c r="N19"/>
      <c r="O19">
        <f>Table15[[#This Row],[In full-time education]]-L19</f>
        <v>0</v>
      </c>
    </row>
    <row r="20" spans="1:15" ht="15" customHeight="1" x14ac:dyDescent="0.25">
      <c r="A20" s="4"/>
      <c r="B20">
        <v>1996</v>
      </c>
      <c r="C20" s="17">
        <v>0.22996601553175405</v>
      </c>
      <c r="D20"/>
      <c r="E20"/>
      <c r="F20"/>
      <c r="G20"/>
      <c r="H20" s="17">
        <v>0.17808212178306432</v>
      </c>
      <c r="I20" s="12">
        <v>4.0952835983891885E-2</v>
      </c>
      <c r="J20"/>
      <c r="K20"/>
      <c r="L20">
        <f t="shared" si="0"/>
        <v>0.22996601553175405</v>
      </c>
      <c r="M20" s="17"/>
      <c r="N20"/>
      <c r="O20">
        <f>Table15[[#This Row],[In full-time education]]-L20</f>
        <v>0</v>
      </c>
    </row>
    <row r="21" spans="1:15" ht="15" customHeight="1" x14ac:dyDescent="0.25">
      <c r="A21" s="4"/>
      <c r="B21">
        <v>1997</v>
      </c>
      <c r="C21" s="17">
        <v>0.22299779296970162</v>
      </c>
      <c r="D21"/>
      <c r="E21"/>
      <c r="F21"/>
      <c r="G21"/>
      <c r="H21" s="17">
        <v>0.17909762401124293</v>
      </c>
      <c r="I21" s="12">
        <v>3.9938374880624614E-2</v>
      </c>
      <c r="J21"/>
      <c r="K21"/>
      <c r="L21">
        <f t="shared" si="0"/>
        <v>0.22299779296970162</v>
      </c>
      <c r="M21" s="17"/>
      <c r="N21"/>
      <c r="O21">
        <f>Table15[[#This Row],[In full-time education]]-L21</f>
        <v>0</v>
      </c>
    </row>
    <row r="22" spans="1:15" ht="15" customHeight="1" x14ac:dyDescent="0.25">
      <c r="A22" s="4"/>
      <c r="B22">
        <v>1998</v>
      </c>
      <c r="C22" s="17">
        <v>0.21983884216143079</v>
      </c>
      <c r="D22"/>
      <c r="E22"/>
      <c r="F22"/>
      <c r="G22"/>
      <c r="H22" s="17">
        <v>0.18015942198077217</v>
      </c>
      <c r="I22" s="12">
        <v>3.9606038732725578E-2</v>
      </c>
      <c r="J22"/>
      <c r="K22"/>
      <c r="L22">
        <f t="shared" si="0"/>
        <v>0.21983884216143079</v>
      </c>
      <c r="M22" s="17"/>
      <c r="N22"/>
      <c r="O22">
        <f>Table15[[#This Row],[In full-time education]]-L22</f>
        <v>0</v>
      </c>
    </row>
    <row r="23" spans="1:15" ht="15" customHeight="1" x14ac:dyDescent="0.25">
      <c r="A23" s="4"/>
      <c r="B23">
        <v>1999</v>
      </c>
      <c r="C23" s="17">
        <v>0.20207439499644436</v>
      </c>
      <c r="D23"/>
      <c r="E23"/>
      <c r="F23"/>
      <c r="G23"/>
      <c r="H23" s="17">
        <v>0.19698828562462747</v>
      </c>
      <c r="I23" s="12">
        <v>3.9806288638983375E-2</v>
      </c>
      <c r="J23"/>
      <c r="K23"/>
      <c r="L23">
        <f t="shared" si="0"/>
        <v>0.20207439499644436</v>
      </c>
      <c r="M23" s="17"/>
      <c r="N23"/>
      <c r="O23">
        <f>Table15[[#This Row],[In full-time education]]-L23</f>
        <v>0</v>
      </c>
    </row>
    <row r="24" spans="1:15" x14ac:dyDescent="0.25">
      <c r="B24">
        <v>2000</v>
      </c>
      <c r="C24" s="17">
        <v>0.20809473585310811</v>
      </c>
      <c r="D24"/>
      <c r="E24"/>
      <c r="F24"/>
      <c r="G24"/>
      <c r="H24" s="17">
        <v>0.19851501578723083</v>
      </c>
      <c r="I24" s="12">
        <v>4.1309929773119383E-2</v>
      </c>
      <c r="J24"/>
      <c r="K24"/>
      <c r="L24">
        <f t="shared" si="0"/>
        <v>0.20809473585310811</v>
      </c>
      <c r="M24" s="17"/>
      <c r="N24"/>
      <c r="O24">
        <f>Table15[[#This Row],[In full-time education]]-L24</f>
        <v>0</v>
      </c>
    </row>
    <row r="25" spans="1:15" x14ac:dyDescent="0.25">
      <c r="B25">
        <v>2001</v>
      </c>
      <c r="C25" s="17">
        <v>0.22026467704100841</v>
      </c>
      <c r="D25"/>
      <c r="E25"/>
      <c r="F25"/>
      <c r="G25"/>
      <c r="H25" s="17">
        <v>0.20122199158134649</v>
      </c>
      <c r="I25" s="12">
        <v>4.4322096989213799E-2</v>
      </c>
      <c r="J25"/>
      <c r="K25"/>
      <c r="L25">
        <f t="shared" si="0"/>
        <v>0.22026467704100841</v>
      </c>
      <c r="M25" s="17"/>
      <c r="N25"/>
      <c r="O25">
        <f>Table15[[#This Row],[In full-time education]]-L25</f>
        <v>0</v>
      </c>
    </row>
    <row r="26" spans="1:15" x14ac:dyDescent="0.25">
      <c r="B26">
        <v>2002</v>
      </c>
      <c r="C26" s="17">
        <v>0.22336573914931096</v>
      </c>
      <c r="D26"/>
      <c r="E26"/>
      <c r="F26"/>
      <c r="G26"/>
      <c r="H26" s="17">
        <v>0.20293504769453299</v>
      </c>
      <c r="I26" s="12">
        <v>4.5328736927590034E-2</v>
      </c>
      <c r="J26"/>
      <c r="K26"/>
      <c r="L26">
        <f t="shared" si="0"/>
        <v>0.22336573914931096</v>
      </c>
      <c r="M26" s="17"/>
      <c r="N26"/>
      <c r="O26">
        <f>Table15[[#This Row],[In full-time education]]-L26</f>
        <v>0</v>
      </c>
    </row>
    <row r="27" spans="1:15" x14ac:dyDescent="0.25">
      <c r="B27">
        <v>2003</v>
      </c>
      <c r="C27" s="17">
        <v>0.23480142189983991</v>
      </c>
      <c r="D27"/>
      <c r="E27"/>
      <c r="F27"/>
      <c r="G27"/>
      <c r="H27" s="17">
        <v>0.20363462294994067</v>
      </c>
      <c r="I27" s="12">
        <v>4.7813699016683843E-2</v>
      </c>
      <c r="J27"/>
      <c r="K27"/>
      <c r="L27">
        <f t="shared" si="0"/>
        <v>0.23480142189983991</v>
      </c>
      <c r="M27" s="17"/>
      <c r="N27"/>
      <c r="O27">
        <f>Table15[[#This Row],[In full-time education]]-L27</f>
        <v>0</v>
      </c>
    </row>
    <row r="28" spans="1:15" x14ac:dyDescent="0.25">
      <c r="B28">
        <v>2004</v>
      </c>
      <c r="C28" s="17">
        <v>0.23958002168533993</v>
      </c>
      <c r="D28"/>
      <c r="E28"/>
      <c r="F28"/>
      <c r="G28"/>
      <c r="H28" s="17">
        <v>0.20260558627783309</v>
      </c>
      <c r="I28" s="12">
        <v>4.8540250754014261E-2</v>
      </c>
      <c r="J28"/>
      <c r="K28"/>
      <c r="L28">
        <f t="shared" si="0"/>
        <v>0.23958002168533993</v>
      </c>
      <c r="M28" s="17"/>
      <c r="N28"/>
      <c r="O28">
        <f>Table15[[#This Row],[In full-time education]]-L28</f>
        <v>0</v>
      </c>
    </row>
    <row r="29" spans="1:15" x14ac:dyDescent="0.25">
      <c r="B29">
        <v>2005</v>
      </c>
      <c r="C29" s="17">
        <v>0.24525639625310472</v>
      </c>
      <c r="D29"/>
      <c r="E29"/>
      <c r="F29"/>
      <c r="G29"/>
      <c r="H29" s="17">
        <v>0.20046977302938015</v>
      </c>
      <c r="I29" s="12">
        <v>4.9166494090863627E-2</v>
      </c>
      <c r="J29"/>
      <c r="K29"/>
      <c r="L29">
        <f t="shared" si="0"/>
        <v>0.24525639625310472</v>
      </c>
      <c r="M29" s="17"/>
      <c r="N29"/>
      <c r="O29">
        <f>Table15[[#This Row],[In full-time education]]-L29</f>
        <v>0</v>
      </c>
    </row>
    <row r="30" spans="1:15" x14ac:dyDescent="0.25">
      <c r="B30">
        <v>2006</v>
      </c>
      <c r="C30" s="17">
        <v>0.24663896185872808</v>
      </c>
      <c r="D30"/>
      <c r="E30"/>
      <c r="F30"/>
      <c r="G30"/>
      <c r="H30" s="17">
        <v>0.19880292702686783</v>
      </c>
      <c r="I30" s="12">
        <v>4.9032547536383156E-2</v>
      </c>
      <c r="J30"/>
      <c r="K30"/>
      <c r="L30">
        <f t="shared" si="0"/>
        <v>0.24663896185872808</v>
      </c>
      <c r="M30" s="17"/>
      <c r="N30"/>
      <c r="O30">
        <f>Table15[[#This Row],[In full-time education]]-L30</f>
        <v>0</v>
      </c>
    </row>
    <row r="31" spans="1:15" x14ac:dyDescent="0.25">
      <c r="B31">
        <v>2007</v>
      </c>
      <c r="C31" s="17">
        <v>0.25541194830057257</v>
      </c>
      <c r="D31"/>
      <c r="E31"/>
      <c r="F31"/>
      <c r="G31"/>
      <c r="H31" s="17">
        <v>0.19678838093996037</v>
      </c>
      <c r="I31" s="12">
        <v>5.0262103778790541E-2</v>
      </c>
      <c r="J31"/>
      <c r="K31"/>
      <c r="L31">
        <f t="shared" si="0"/>
        <v>0.25541194830057257</v>
      </c>
      <c r="M31" s="17"/>
      <c r="N31"/>
      <c r="O31">
        <f>Table15[[#This Row],[In full-time education]]-L31</f>
        <v>0</v>
      </c>
    </row>
    <row r="32" spans="1:15" x14ac:dyDescent="0.25">
      <c r="B32">
        <v>2008</v>
      </c>
      <c r="C32" s="17">
        <v>0.26592024765251721</v>
      </c>
      <c r="D32"/>
      <c r="E32"/>
      <c r="F32"/>
      <c r="G32"/>
      <c r="H32" s="17">
        <v>0.19698061037875364</v>
      </c>
      <c r="I32" s="12">
        <v>5.2381132694662172E-2</v>
      </c>
      <c r="J32"/>
      <c r="K32"/>
      <c r="L32">
        <f t="shared" si="0"/>
        <v>0.26592024765251721</v>
      </c>
      <c r="M32" s="17"/>
      <c r="N32"/>
      <c r="O32">
        <f>Table15[[#This Row],[In full-time education]]-L32</f>
        <v>0</v>
      </c>
    </row>
    <row r="33" spans="2:15" x14ac:dyDescent="0.25">
      <c r="B33">
        <v>2009</v>
      </c>
      <c r="C33" s="17">
        <v>0.28562198857377119</v>
      </c>
      <c r="D33"/>
      <c r="E33"/>
      <c r="F33"/>
      <c r="G33"/>
      <c r="H33" s="17">
        <v>0.19837490378760295</v>
      </c>
      <c r="I33" s="12">
        <v>5.6660234502945689E-2</v>
      </c>
      <c r="J33"/>
      <c r="K33"/>
      <c r="L33">
        <f t="shared" si="0"/>
        <v>0.28562198857377119</v>
      </c>
      <c r="M33" s="17"/>
      <c r="N33"/>
      <c r="O33">
        <f>Table15[[#This Row],[In full-time education]]-L33</f>
        <v>0</v>
      </c>
    </row>
    <row r="34" spans="2:15" x14ac:dyDescent="0.25">
      <c r="B34">
        <v>2010</v>
      </c>
      <c r="C34" s="17">
        <v>0.28347293526015926</v>
      </c>
      <c r="D34"/>
      <c r="E34"/>
      <c r="F34"/>
      <c r="G34"/>
      <c r="H34" s="17">
        <v>0.19793769009482012</v>
      </c>
      <c r="I34" s="12">
        <v>5.6109978009794413E-2</v>
      </c>
      <c r="J34"/>
      <c r="K34"/>
      <c r="L34">
        <f t="shared" si="0"/>
        <v>0.28347293526015926</v>
      </c>
      <c r="M34" s="17"/>
      <c r="N34"/>
      <c r="O34">
        <f>Table15[[#This Row],[In full-time education]]-L34</f>
        <v>0</v>
      </c>
    </row>
    <row r="35" spans="2:15" x14ac:dyDescent="0.25">
      <c r="B35">
        <v>2011</v>
      </c>
      <c r="C35" s="17">
        <v>0.26189964049082098</v>
      </c>
      <c r="D35"/>
      <c r="E35"/>
      <c r="F35"/>
      <c r="G35"/>
      <c r="H35" s="17">
        <v>0.19747646229601748</v>
      </c>
      <c r="I35" s="12">
        <v>5.1719014480726147E-2</v>
      </c>
      <c r="J35" s="15"/>
      <c r="K35"/>
      <c r="L35">
        <f t="shared" si="0"/>
        <v>0.26189964049082098</v>
      </c>
      <c r="M35" s="17"/>
      <c r="N35"/>
      <c r="O35">
        <f>Table15[[#This Row],[In full-time education]]-L35</f>
        <v>0</v>
      </c>
    </row>
    <row r="36" spans="2:15" x14ac:dyDescent="0.25">
      <c r="B36">
        <v>2012</v>
      </c>
      <c r="C36" s="17">
        <v>0.24653598694177459</v>
      </c>
      <c r="D36"/>
      <c r="E36"/>
      <c r="F36"/>
      <c r="G36"/>
      <c r="H36" s="17">
        <v>0.19746966200242588</v>
      </c>
      <c r="I36" s="12">
        <v>4.8683378012826711E-2</v>
      </c>
      <c r="J36" s="15"/>
      <c r="K36"/>
      <c r="L36">
        <f t="shared" si="0"/>
        <v>0.24653598694177459</v>
      </c>
      <c r="M36" s="17"/>
      <c r="N36"/>
      <c r="O36">
        <f>Table15[[#This Row],[In full-time education]]-L36</f>
        <v>0</v>
      </c>
    </row>
    <row r="37" spans="2:15" x14ac:dyDescent="0.25">
      <c r="B37">
        <v>2013</v>
      </c>
      <c r="C37" s="17">
        <v>0.23754274226222402</v>
      </c>
      <c r="D37"/>
      <c r="E37"/>
      <c r="F37"/>
      <c r="G37"/>
      <c r="H37" s="17">
        <v>0.19775111497835743</v>
      </c>
      <c r="I37" s="12">
        <v>4.6974342137371387E-2</v>
      </c>
      <c r="J37" s="15"/>
      <c r="K37"/>
      <c r="L37">
        <f t="shared" si="0"/>
        <v>0.23754274226222402</v>
      </c>
      <c r="M37" s="17"/>
      <c r="N37"/>
      <c r="O37">
        <f>Table15[[#This Row],[In full-time education]]-L37</f>
        <v>0</v>
      </c>
    </row>
    <row r="38" spans="2:15" x14ac:dyDescent="0.25">
      <c r="B38">
        <v>2014</v>
      </c>
      <c r="C38" s="17">
        <v>0.22829334785304345</v>
      </c>
      <c r="D38"/>
      <c r="E38"/>
      <c r="F38"/>
      <c r="G38"/>
      <c r="H38" s="17">
        <v>0.19830152043110774</v>
      </c>
      <c r="I38" s="12">
        <v>4.5270917983566285E-2</v>
      </c>
      <c r="J38" s="15"/>
      <c r="K38"/>
      <c r="L38">
        <f t="shared" si="0"/>
        <v>0.22829334785304345</v>
      </c>
      <c r="M38" s="17"/>
      <c r="N38"/>
      <c r="O38">
        <f>Table15[[#This Row],[In full-time education]]-L38</f>
        <v>0</v>
      </c>
    </row>
    <row r="39" spans="2:15" x14ac:dyDescent="0.25">
      <c r="B39">
        <v>2015</v>
      </c>
      <c r="C39" s="17">
        <v>0.23218525751058491</v>
      </c>
      <c r="D39"/>
      <c r="E39"/>
      <c r="F39"/>
      <c r="G39"/>
      <c r="H39" s="17">
        <v>0.19894211655303393</v>
      </c>
      <c r="I39" s="12"/>
      <c r="J39" s="15">
        <v>4.6191426561566981E-2</v>
      </c>
      <c r="K39"/>
      <c r="L39">
        <f>J39/H39</f>
        <v>0.23218525751058491</v>
      </c>
      <c r="M39" s="17"/>
      <c r="N39"/>
      <c r="O39">
        <f>Table15[[#This Row],[In full-time education]]-L39</f>
        <v>0</v>
      </c>
    </row>
    <row r="40" spans="2:15" x14ac:dyDescent="0.25">
      <c r="B40">
        <v>2016</v>
      </c>
      <c r="C40" s="17">
        <v>0.22509102598643105</v>
      </c>
      <c r="D40"/>
      <c r="E40"/>
      <c r="F40"/>
      <c r="G40"/>
      <c r="H40" s="17">
        <v>0.19865364864578469</v>
      </c>
      <c r="I40" s="12"/>
      <c r="J40" s="15">
        <v>4.4715153589627667E-2</v>
      </c>
      <c r="K40"/>
      <c r="L40">
        <f t="shared" ref="L40:L45" si="1">J40/H40</f>
        <v>0.22509102598643105</v>
      </c>
      <c r="M40" s="17"/>
      <c r="N40"/>
      <c r="O40">
        <f>Table15[[#This Row],[In full-time education]]-L40</f>
        <v>0</v>
      </c>
    </row>
    <row r="41" spans="2:15" x14ac:dyDescent="0.25">
      <c r="B41">
        <v>2017</v>
      </c>
      <c r="C41" s="17">
        <v>0.22219136444000973</v>
      </c>
      <c r="D41"/>
      <c r="E41"/>
      <c r="F41"/>
      <c r="G41"/>
      <c r="H41" s="17">
        <v>0.19867104671577532</v>
      </c>
      <c r="I41" s="12"/>
      <c r="J41" s="15">
        <v>4.4142990944503031E-2</v>
      </c>
      <c r="K41"/>
      <c r="L41">
        <f t="shared" si="1"/>
        <v>0.22219136444000973</v>
      </c>
      <c r="M41" s="17"/>
      <c r="N41"/>
      <c r="O41">
        <f>Table15[[#This Row],[In full-time education]]-L41</f>
        <v>0</v>
      </c>
    </row>
    <row r="42" spans="2:15" x14ac:dyDescent="0.25">
      <c r="B42">
        <v>2018</v>
      </c>
      <c r="C42" s="17">
        <v>0.2212122314396853</v>
      </c>
      <c r="D42"/>
      <c r="E42"/>
      <c r="F42"/>
      <c r="G42"/>
      <c r="H42" s="17">
        <v>0.19916548838820783</v>
      </c>
      <c r="I42" s="12"/>
      <c r="J42" s="15">
        <v>4.4057842112130187E-2</v>
      </c>
      <c r="K42"/>
      <c r="L42">
        <f t="shared" si="1"/>
        <v>0.2212122314396853</v>
      </c>
      <c r="M42" s="17"/>
      <c r="N42"/>
      <c r="O42">
        <f>Table15[[#This Row],[In full-time education]]-L42</f>
        <v>0</v>
      </c>
    </row>
    <row r="43" spans="2:15" x14ac:dyDescent="0.25">
      <c r="B43">
        <v>2019</v>
      </c>
      <c r="C43" s="17">
        <v>0.2192460202572433</v>
      </c>
      <c r="D43"/>
      <c r="E43"/>
      <c r="F43"/>
      <c r="G43"/>
      <c r="H43" s="17">
        <v>0.19895121600563481</v>
      </c>
      <c r="I43" s="12"/>
      <c r="J43" s="15">
        <v>4.3619262334574596E-2</v>
      </c>
      <c r="K43"/>
      <c r="L43">
        <f t="shared" si="1"/>
        <v>0.2192460202572433</v>
      </c>
      <c r="M43" s="17"/>
      <c r="N43"/>
      <c r="O43">
        <f>Table15[[#This Row],[In full-time education]]-L43</f>
        <v>0</v>
      </c>
    </row>
    <row r="44" spans="2:15" x14ac:dyDescent="0.25">
      <c r="B44">
        <v>2020</v>
      </c>
      <c r="C44" s="17">
        <v>0.24605780518837089</v>
      </c>
      <c r="D44"/>
      <c r="E44"/>
      <c r="F44"/>
      <c r="G44"/>
      <c r="H44" s="17">
        <v>0.20137954503220079</v>
      </c>
      <c r="I44" s="12"/>
      <c r="J44" s="15">
        <v>4.9551008860456026E-2</v>
      </c>
      <c r="K44"/>
      <c r="L44">
        <f t="shared" si="1"/>
        <v>0.24605780518837089</v>
      </c>
      <c r="M44" s="17"/>
      <c r="N44"/>
      <c r="O44">
        <f>Table15[[#This Row],[In full-time education]]-L44</f>
        <v>0</v>
      </c>
    </row>
    <row r="45" spans="2:15" x14ac:dyDescent="0.25">
      <c r="B45">
        <v>2021</v>
      </c>
      <c r="C45" s="17">
        <v>0.22850545272398873</v>
      </c>
      <c r="D45"/>
      <c r="E45"/>
      <c r="F45"/>
      <c r="G45"/>
      <c r="H45" s="17">
        <v>0.20225987497975551</v>
      </c>
      <c r="I45" s="12"/>
      <c r="J45" s="15">
        <v>4.621748430014639E-2</v>
      </c>
      <c r="K45"/>
      <c r="L45">
        <f t="shared" si="1"/>
        <v>0.22850545272398873</v>
      </c>
      <c r="M45" s="17"/>
      <c r="N45"/>
      <c r="O45">
        <f>Table15[[#This Row],[In full-time education]]-L45</f>
        <v>0</v>
      </c>
    </row>
    <row r="46" spans="2:15" x14ac:dyDescent="0.25">
      <c r="B46">
        <v>2022</v>
      </c>
      <c r="C46" s="17"/>
      <c r="D46"/>
      <c r="E46" s="18"/>
      <c r="F46"/>
      <c r="G46"/>
      <c r="H46" s="17">
        <v>0.20179499254323394</v>
      </c>
      <c r="I46"/>
      <c r="J46"/>
      <c r="K46"/>
      <c r="L46"/>
      <c r="M46" s="17"/>
      <c r="N46"/>
      <c r="O46"/>
    </row>
  </sheetData>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06620E-44DB-4843-8D38-46A03C4E17C5}">
  <dimension ref="A1:M89"/>
  <sheetViews>
    <sheetView workbookViewId="0">
      <selection activeCell="B48" sqref="B48:M89"/>
    </sheetView>
  </sheetViews>
  <sheetFormatPr defaultRowHeight="15" x14ac:dyDescent="0.25"/>
  <cols>
    <col min="1" max="1" width="18.42578125" style="2" customWidth="1"/>
    <col min="2" max="16384" width="9.140625" style="2"/>
  </cols>
  <sheetData>
    <row r="1" spans="1:12" x14ac:dyDescent="0.25">
      <c r="A1" s="1" t="s">
        <v>0</v>
      </c>
      <c r="B1" s="2" t="s">
        <v>361</v>
      </c>
    </row>
    <row r="2" spans="1:12" x14ac:dyDescent="0.25">
      <c r="A2" s="1" t="s">
        <v>2</v>
      </c>
      <c r="B2" s="2" t="s">
        <v>249</v>
      </c>
    </row>
    <row r="3" spans="1:12" x14ac:dyDescent="0.25">
      <c r="A3" s="1"/>
    </row>
    <row r="4" spans="1:12" ht="15" customHeight="1" x14ac:dyDescent="0.25">
      <c r="A4" s="5" t="s">
        <v>1</v>
      </c>
      <c r="B4" s="12" t="s">
        <v>160</v>
      </c>
      <c r="C4" t="s">
        <v>250</v>
      </c>
      <c r="D4" t="s">
        <v>251</v>
      </c>
      <c r="E4" t="s">
        <v>164</v>
      </c>
      <c r="F4" t="s">
        <v>162</v>
      </c>
      <c r="G4" t="s">
        <v>252</v>
      </c>
      <c r="H4" t="s">
        <v>253</v>
      </c>
      <c r="I4" s="4"/>
      <c r="J4" s="4"/>
      <c r="K4" s="4"/>
      <c r="L4" s="4"/>
    </row>
    <row r="5" spans="1:12" ht="15" customHeight="1" x14ac:dyDescent="0.25">
      <c r="A5" s="5" t="s">
        <v>248</v>
      </c>
      <c r="B5">
        <v>1990</v>
      </c>
      <c r="C5">
        <v>3911718.260471147</v>
      </c>
      <c r="D5">
        <v>2595843.1585718975</v>
      </c>
      <c r="E5"/>
      <c r="F5"/>
      <c r="G5">
        <f>Table16[[#This Row],[Column1]]+Table16[[#This Row],[Column2]]</f>
        <v>0</v>
      </c>
      <c r="H5" s="19">
        <f>Table16[[#This Row],[Column1]]+Table16[[#This Row],[Column2]]</f>
        <v>0</v>
      </c>
      <c r="I5" s="4"/>
      <c r="J5" s="4"/>
      <c r="K5" s="4"/>
      <c r="L5" s="4"/>
    </row>
    <row r="6" spans="1:12" ht="15" customHeight="1" x14ac:dyDescent="0.25">
      <c r="A6" s="4"/>
      <c r="B6">
        <v>1991</v>
      </c>
      <c r="C6">
        <v>3953587.9999564881</v>
      </c>
      <c r="D6">
        <v>2632536.5818144674</v>
      </c>
      <c r="E6"/>
      <c r="F6"/>
      <c r="G6">
        <f>Table16[[#This Row],[Column1]]+Table16[[#This Row],[Column2]]</f>
        <v>0</v>
      </c>
      <c r="H6" s="19">
        <f>Table16[[#This Row],[Column1]]+Table16[[#This Row],[Column2]]</f>
        <v>0</v>
      </c>
      <c r="I6" s="4"/>
      <c r="J6" s="4"/>
      <c r="K6" s="4"/>
      <c r="L6" s="4"/>
    </row>
    <row r="7" spans="1:12" ht="15" customHeight="1" x14ac:dyDescent="0.25">
      <c r="A7" s="4"/>
      <c r="B7">
        <v>1992</v>
      </c>
      <c r="C7">
        <v>4024689.8089384227</v>
      </c>
      <c r="D7">
        <v>2685526.3742798278</v>
      </c>
      <c r="E7"/>
      <c r="F7"/>
      <c r="G7">
        <f>Table16[[#This Row],[Column1]]+Table16[[#This Row],[Column2]]</f>
        <v>0</v>
      </c>
      <c r="H7" s="19">
        <f>Table16[[#This Row],[Column1]]+Table16[[#This Row],[Column2]]</f>
        <v>0</v>
      </c>
      <c r="I7" s="4"/>
      <c r="J7" s="4"/>
      <c r="K7" s="4"/>
      <c r="L7" s="4"/>
    </row>
    <row r="8" spans="1:12" ht="15" customHeight="1" x14ac:dyDescent="0.25">
      <c r="A8" s="4"/>
      <c r="B8">
        <v>1993</v>
      </c>
      <c r="C8">
        <v>4078892.7077450575</v>
      </c>
      <c r="D8">
        <v>2656469.0596846659</v>
      </c>
      <c r="E8"/>
      <c r="F8"/>
      <c r="G8">
        <f>Table16[[#This Row],[Column1]]+Table16[[#This Row],[Column2]]</f>
        <v>0</v>
      </c>
      <c r="H8" s="19">
        <f>Table16[[#This Row],[Column1]]+Table16[[#This Row],[Column2]]</f>
        <v>0</v>
      </c>
      <c r="I8" s="4"/>
      <c r="J8" s="4"/>
      <c r="K8" s="4"/>
      <c r="L8" s="4"/>
    </row>
    <row r="9" spans="1:12" ht="15" customHeight="1" x14ac:dyDescent="0.25">
      <c r="A9" s="4"/>
      <c r="B9">
        <v>1994</v>
      </c>
      <c r="C9">
        <v>4166383.6817724486</v>
      </c>
      <c r="D9">
        <v>2712869.380611653</v>
      </c>
      <c r="E9"/>
      <c r="F9"/>
      <c r="G9">
        <f>Table16[[#This Row],[Column1]]+Table16[[#This Row],[Column2]]</f>
        <v>0</v>
      </c>
      <c r="H9" s="19">
        <f>Table16[[#This Row],[Column1]]+Table16[[#This Row],[Column2]]</f>
        <v>0</v>
      </c>
      <c r="I9" s="4"/>
      <c r="J9" s="4"/>
      <c r="K9" s="4"/>
      <c r="L9" s="4"/>
    </row>
    <row r="10" spans="1:12" ht="15" customHeight="1" x14ac:dyDescent="0.25">
      <c r="A10" s="4"/>
      <c r="B10">
        <v>1995</v>
      </c>
      <c r="C10">
        <v>4217729.525946836</v>
      </c>
      <c r="D10">
        <v>2717425.1655973764</v>
      </c>
      <c r="E10"/>
      <c r="F10"/>
      <c r="G10">
        <f>Table16[[#This Row],[Primary School]]+Table16[[#This Row],[Secondary School]]</f>
        <v>6935154.6915442124</v>
      </c>
      <c r="H10" s="19">
        <f>Table16[[#This Row],[Column1]]+Table16[[#This Row],[Column2]]</f>
        <v>0</v>
      </c>
      <c r="I10" s="4"/>
      <c r="J10" s="4"/>
      <c r="K10" s="4"/>
      <c r="L10" s="4"/>
    </row>
    <row r="11" spans="1:12" ht="15" customHeight="1" x14ac:dyDescent="0.25">
      <c r="A11" s="4"/>
      <c r="B11">
        <v>1996</v>
      </c>
      <c r="C11">
        <v>4276247.1213581348</v>
      </c>
      <c r="D11">
        <v>2730569.3999110539</v>
      </c>
      <c r="E11"/>
      <c r="F11"/>
      <c r="G11">
        <f>Table16[[#This Row],[Primary School]]+Table16[[#This Row],[Secondary School]]</f>
        <v>7006816.5212691892</v>
      </c>
      <c r="H11" s="19">
        <f>Table16[[#This Row],[Column1]]+Table16[[#This Row],[Column2]]</f>
        <v>0</v>
      </c>
      <c r="I11" s="4"/>
      <c r="J11" s="4"/>
      <c r="K11" s="4"/>
      <c r="L11" s="4"/>
    </row>
    <row r="12" spans="1:12" ht="15" customHeight="1" x14ac:dyDescent="0.25">
      <c r="A12" s="4"/>
      <c r="B12">
        <v>1997</v>
      </c>
      <c r="C12">
        <v>4304478.7921729395</v>
      </c>
      <c r="D12">
        <v>2752671.5807037423</v>
      </c>
      <c r="E12"/>
      <c r="F12"/>
      <c r="G12">
        <f>Table16[[#This Row],[Primary School]]+Table16[[#This Row],[Secondary School]]</f>
        <v>7057150.3728766814</v>
      </c>
      <c r="H12" s="19">
        <f>Table16[[#This Row],[Column1]]+Table16[[#This Row],[Column2]]</f>
        <v>0</v>
      </c>
      <c r="I12" s="4"/>
      <c r="J12" s="4"/>
      <c r="K12" s="4"/>
      <c r="L12" s="4"/>
    </row>
    <row r="13" spans="1:12" ht="15" customHeight="1" x14ac:dyDescent="0.25">
      <c r="A13" s="4"/>
      <c r="B13">
        <v>1998</v>
      </c>
      <c r="C13">
        <v>4302768.1867933916</v>
      </c>
      <c r="D13">
        <v>2800809.2881049626</v>
      </c>
      <c r="E13"/>
      <c r="F13"/>
      <c r="G13">
        <f>Table16[[#This Row],[Primary School]]+Table16[[#This Row],[Secondary School]]</f>
        <v>7103577.4748983542</v>
      </c>
      <c r="H13" s="19">
        <f>Table16[[#This Row],[Column1]]+Table16[[#This Row],[Column2]]</f>
        <v>0</v>
      </c>
      <c r="I13" s="4"/>
      <c r="J13" s="4"/>
      <c r="K13" s="4"/>
      <c r="L13" s="4"/>
    </row>
    <row r="14" spans="1:12" ht="15" customHeight="1" x14ac:dyDescent="0.25">
      <c r="A14" s="4"/>
      <c r="B14">
        <v>1999</v>
      </c>
      <c r="C14">
        <v>4277973</v>
      </c>
      <c r="D14">
        <v>2854569</v>
      </c>
      <c r="E14"/>
      <c r="F14"/>
      <c r="G14">
        <f>Table16[[#This Row],[Primary School]]+Table16[[#This Row],[Secondary School]]</f>
        <v>7132542</v>
      </c>
      <c r="H14" s="19">
        <f>Table16[[#This Row],[Column1]]+Table16[[#This Row],[Column2]]</f>
        <v>0</v>
      </c>
      <c r="I14" s="4"/>
      <c r="J14" s="4"/>
      <c r="K14" s="4"/>
      <c r="L14" s="4"/>
    </row>
    <row r="15" spans="1:12" ht="15" customHeight="1" x14ac:dyDescent="0.25">
      <c r="A15" s="4"/>
      <c r="B15">
        <v>2000</v>
      </c>
      <c r="C15">
        <v>4251814.5</v>
      </c>
      <c r="D15">
        <v>2899735</v>
      </c>
      <c r="E15"/>
      <c r="F15"/>
      <c r="G15">
        <f>Table16[[#This Row],[Primary School]]+Table16[[#This Row],[Secondary School]]</f>
        <v>7151549.5</v>
      </c>
      <c r="H15" s="19">
        <f>Table16[[#This Row],[Column1]]+Table16[[#This Row],[Column2]]</f>
        <v>0</v>
      </c>
      <c r="I15" s="4"/>
      <c r="J15" s="4"/>
      <c r="K15" s="4"/>
      <c r="L15" s="4"/>
    </row>
    <row r="16" spans="1:12" ht="15" customHeight="1" x14ac:dyDescent="0.25">
      <c r="A16" s="4"/>
      <c r="B16">
        <v>2001</v>
      </c>
      <c r="C16">
        <v>4214044.5</v>
      </c>
      <c r="D16">
        <v>2928729</v>
      </c>
      <c r="E16"/>
      <c r="F16"/>
      <c r="G16">
        <f>Table16[[#This Row],[Primary School]]+Table16[[#This Row],[Secondary School]]</f>
        <v>7142773.5</v>
      </c>
      <c r="H16" s="19">
        <f>Table16[[#This Row],[Column1]]+Table16[[#This Row],[Column2]]</f>
        <v>0</v>
      </c>
      <c r="I16" s="4"/>
      <c r="J16" s="4"/>
      <c r="K16" s="4"/>
      <c r="L16" s="4"/>
    </row>
    <row r="17" spans="1:12" ht="15" customHeight="1" x14ac:dyDescent="0.25">
      <c r="A17" s="4"/>
      <c r="B17">
        <v>2002</v>
      </c>
      <c r="C17" s="20">
        <v>4166555</v>
      </c>
      <c r="D17" s="20">
        <v>2986400</v>
      </c>
      <c r="E17"/>
      <c r="F17"/>
      <c r="G17">
        <f>Table16[[#This Row],[Primary School]]+Table16[[#This Row],[Secondary School]]</f>
        <v>7152955</v>
      </c>
      <c r="H17" s="19">
        <f>Table16[[#This Row],[Column1]]+Table16[[#This Row],[Column2]]</f>
        <v>0</v>
      </c>
      <c r="I17" s="4"/>
      <c r="J17" s="4"/>
      <c r="K17" s="4"/>
      <c r="L17" s="4"/>
    </row>
    <row r="18" spans="1:12" ht="15" customHeight="1" x14ac:dyDescent="0.25">
      <c r="A18" s="4"/>
      <c r="B18">
        <v>2003</v>
      </c>
      <c r="C18" s="20">
        <v>4114230</v>
      </c>
      <c r="D18" s="20">
        <v>3001750</v>
      </c>
      <c r="E18"/>
      <c r="F18"/>
      <c r="G18">
        <f>Table16[[#This Row],[Primary School]]+Table16[[#This Row],[Secondary School]]</f>
        <v>7115980</v>
      </c>
      <c r="H18" s="19">
        <f>Table16[[#This Row],[Column1]]+Table16[[#This Row],[Column2]]</f>
        <v>0</v>
      </c>
      <c r="I18" s="4"/>
      <c r="J18" s="4"/>
      <c r="K18" s="4"/>
      <c r="L18" s="4"/>
    </row>
    <row r="19" spans="1:12" ht="15" customHeight="1" x14ac:dyDescent="0.25">
      <c r="A19" s="4"/>
      <c r="B19">
        <v>2004</v>
      </c>
      <c r="C19" s="20">
        <v>4093207</v>
      </c>
      <c r="D19" s="20">
        <v>2993763</v>
      </c>
      <c r="E19"/>
      <c r="F19"/>
      <c r="G19">
        <f>Table16[[#This Row],[Primary School]]+Table16[[#This Row],[Secondary School]]</f>
        <v>7086970</v>
      </c>
      <c r="H19" s="19">
        <f>Table16[[#This Row],[Column1]]+Table16[[#This Row],[Column2]]</f>
        <v>0</v>
      </c>
      <c r="I19" s="4"/>
      <c r="J19" s="4"/>
      <c r="K19" s="4"/>
      <c r="L19" s="4"/>
    </row>
    <row r="20" spans="1:12" ht="15" customHeight="1" x14ac:dyDescent="0.25">
      <c r="A20" s="4"/>
      <c r="B20">
        <v>2005</v>
      </c>
      <c r="C20" s="20">
        <v>4043396</v>
      </c>
      <c r="D20" s="20">
        <v>2985679</v>
      </c>
      <c r="E20"/>
      <c r="F20"/>
      <c r="G20">
        <f>Table16[[#This Row],[Primary School]]+Table16[[#This Row],[Secondary School]]</f>
        <v>7029075</v>
      </c>
      <c r="H20" s="19">
        <f>Table16[[#This Row],[Column1]]+Table16[[#This Row],[Column2]]</f>
        <v>0</v>
      </c>
      <c r="I20" s="4"/>
      <c r="J20" s="4"/>
      <c r="K20" s="4"/>
      <c r="L20" s="4"/>
    </row>
    <row r="21" spans="1:12" ht="15" customHeight="1" x14ac:dyDescent="0.25">
      <c r="A21" s="4"/>
      <c r="B21">
        <v>2006</v>
      </c>
      <c r="C21" s="20">
        <v>4004271</v>
      </c>
      <c r="D21" s="20">
        <v>2955214</v>
      </c>
      <c r="E21"/>
      <c r="F21"/>
      <c r="G21">
        <f>Table16[[#This Row],[Primary School]]+Table16[[#This Row],[Secondary School]]</f>
        <v>6959485</v>
      </c>
      <c r="H21" s="19">
        <f>Table16[[#This Row],[Column1]]+Table16[[#This Row],[Column2]]</f>
        <v>0</v>
      </c>
      <c r="I21" s="4"/>
      <c r="J21" s="4"/>
      <c r="K21" s="4"/>
      <c r="L21" s="4"/>
    </row>
    <row r="22" spans="1:12" ht="15" customHeight="1" x14ac:dyDescent="0.25">
      <c r="A22" s="4"/>
      <c r="B22">
        <v>2007</v>
      </c>
      <c r="C22" s="20">
        <v>3982711</v>
      </c>
      <c r="D22" s="20">
        <v>2913795</v>
      </c>
      <c r="E22"/>
      <c r="F22"/>
      <c r="G22">
        <f>Table16[[#This Row],[Primary School]]+Table16[[#This Row],[Secondary School]]</f>
        <v>6896506</v>
      </c>
      <c r="H22" s="19">
        <f>Table16[[#This Row],[Column1]]+Table16[[#This Row],[Column2]]</f>
        <v>0</v>
      </c>
      <c r="I22" s="4"/>
      <c r="J22" s="4"/>
      <c r="K22" s="4"/>
      <c r="L22" s="4"/>
    </row>
    <row r="23" spans="1:12" ht="15" customHeight="1" x14ac:dyDescent="0.25">
      <c r="A23" s="4"/>
      <c r="B23">
        <v>2008</v>
      </c>
      <c r="C23" s="20">
        <v>3970009</v>
      </c>
      <c r="D23" s="20">
        <v>2883461</v>
      </c>
      <c r="E23"/>
      <c r="F23"/>
      <c r="G23">
        <f>Table16[[#This Row],[Primary School]]+Table16[[#This Row],[Secondary School]]</f>
        <v>6853470</v>
      </c>
      <c r="H23" s="19">
        <f>Table16[[#This Row],[Column1]]+Table16[[#This Row],[Column2]]</f>
        <v>0</v>
      </c>
      <c r="I23" s="4"/>
      <c r="J23" s="4"/>
      <c r="K23" s="4"/>
      <c r="L23" s="4"/>
    </row>
    <row r="24" spans="1:12" x14ac:dyDescent="0.25">
      <c r="B24">
        <v>2009</v>
      </c>
      <c r="C24" s="20">
        <v>3986370</v>
      </c>
      <c r="D24" s="20">
        <v>2864921</v>
      </c>
      <c r="E24"/>
      <c r="F24"/>
      <c r="G24">
        <f>Table16[[#This Row],[Primary School]]+Table16[[#This Row],[Secondary School]]</f>
        <v>6851291</v>
      </c>
      <c r="H24" s="19">
        <f>Table16[[#This Row],[Column1]]+Table16[[#This Row],[Column2]]</f>
        <v>0</v>
      </c>
    </row>
    <row r="25" spans="1:12" x14ac:dyDescent="0.25">
      <c r="B25">
        <v>2010</v>
      </c>
      <c r="C25" s="20">
        <v>4024839</v>
      </c>
      <c r="D25" s="20">
        <v>2838562</v>
      </c>
      <c r="E25"/>
      <c r="F25"/>
      <c r="G25">
        <f>Table16[[#This Row],[Primary School]]+Table16[[#This Row],[Secondary School]]</f>
        <v>6863401</v>
      </c>
      <c r="H25" s="19">
        <f>Table16[[#This Row],[Column1]]+Table16[[#This Row],[Column2]]</f>
        <v>0</v>
      </c>
    </row>
    <row r="26" spans="1:12" x14ac:dyDescent="0.25">
      <c r="B26">
        <v>2011</v>
      </c>
      <c r="C26" s="20">
        <v>4102024</v>
      </c>
      <c r="D26" s="20">
        <v>2810708</v>
      </c>
      <c r="E26"/>
      <c r="F26"/>
      <c r="G26">
        <f>Table16[[#This Row],[Primary School]]+Table16[[#This Row],[Secondary School]]</f>
        <v>6912732</v>
      </c>
      <c r="H26" s="19">
        <f>Table16[[#This Row],[Column1]]+Table16[[#This Row],[Column2]]</f>
        <v>0</v>
      </c>
    </row>
    <row r="27" spans="1:12" x14ac:dyDescent="0.25">
      <c r="B27">
        <v>2012</v>
      </c>
      <c r="C27" s="20">
        <v>4197119</v>
      </c>
      <c r="D27" s="20">
        <v>2780196</v>
      </c>
      <c r="E27"/>
      <c r="F27"/>
      <c r="G27">
        <f>Table16[[#This Row],[Primary School]]+Table16[[#This Row],[Secondary School]]</f>
        <v>6977315</v>
      </c>
      <c r="H27" s="19">
        <f>Table16[[#This Row],[Column1]]+Table16[[#This Row],[Column2]]</f>
        <v>0</v>
      </c>
    </row>
    <row r="28" spans="1:12" x14ac:dyDescent="0.25">
      <c r="B28">
        <v>2013</v>
      </c>
      <c r="C28" s="20">
        <v>4304751</v>
      </c>
      <c r="D28" s="20">
        <v>2741140</v>
      </c>
      <c r="E28"/>
      <c r="F28"/>
      <c r="G28">
        <f>Table16[[#This Row],[Primary School]]+Table16[[#This Row],[Secondary School]]</f>
        <v>7045891</v>
      </c>
      <c r="H28" s="19">
        <f>Table16[[#This Row],[Column1]]+Table16[[#This Row],[Column2]]</f>
        <v>0</v>
      </c>
    </row>
    <row r="29" spans="1:12" x14ac:dyDescent="0.25">
      <c r="B29">
        <v>2014</v>
      </c>
      <c r="C29" s="20">
        <v>4400019</v>
      </c>
      <c r="D29" s="20">
        <v>2740443</v>
      </c>
      <c r="E29"/>
      <c r="F29"/>
      <c r="G29">
        <f>Table16[[#This Row],[Primary School]]+Table16[[#This Row],[Secondary School]]</f>
        <v>7140462</v>
      </c>
      <c r="H29" s="19">
        <f>Table16[[#This Row],[Column1]]+Table16[[#This Row],[Column2]]</f>
        <v>0</v>
      </c>
    </row>
    <row r="30" spans="1:12" x14ac:dyDescent="0.25">
      <c r="B30">
        <v>2015</v>
      </c>
      <c r="C30" s="20">
        <v>4504331</v>
      </c>
      <c r="D30" s="20">
        <v>2757911</v>
      </c>
      <c r="E30"/>
      <c r="F30"/>
      <c r="G30">
        <f>Table16[[#This Row],[Primary School]]+Table16[[#This Row],[Secondary School]]</f>
        <v>7262242</v>
      </c>
      <c r="H30" s="19">
        <f>Table16[[#This Row],[Column1]]+Table16[[#This Row],[Column2]]</f>
        <v>0</v>
      </c>
    </row>
    <row r="31" spans="1:12" x14ac:dyDescent="0.25">
      <c r="B31">
        <v>2016</v>
      </c>
      <c r="C31" s="20">
        <v>4583431</v>
      </c>
      <c r="D31" s="20">
        <v>2796764</v>
      </c>
      <c r="E31"/>
      <c r="F31"/>
      <c r="G31">
        <f>Table16[[#This Row],[Primary School]]+Table16[[#This Row],[Secondary School]]</f>
        <v>7380195</v>
      </c>
      <c r="H31" s="19">
        <f>Table16[[#This Row],[Column1]]+Table16[[#This Row],[Column2]]</f>
        <v>0</v>
      </c>
    </row>
    <row r="32" spans="1:12" x14ac:dyDescent="0.25">
      <c r="B32">
        <v>2017</v>
      </c>
      <c r="C32" s="20">
        <v>4635145</v>
      </c>
      <c r="D32" s="20">
        <v>2848856</v>
      </c>
      <c r="E32"/>
      <c r="F32"/>
      <c r="G32">
        <f>Table16[[#This Row],[Primary School]]+Table16[[#This Row],[Secondary School]]</f>
        <v>7484001</v>
      </c>
      <c r="H32" s="19">
        <f>Table16[[#This Row],[Column1]]+Table16[[#This Row],[Column2]]</f>
        <v>0</v>
      </c>
    </row>
    <row r="33" spans="1:13" x14ac:dyDescent="0.25">
      <c r="B33">
        <v>2018</v>
      </c>
      <c r="C33" s="20">
        <v>4652125</v>
      </c>
      <c r="D33" s="20">
        <v>2923810</v>
      </c>
      <c r="E33"/>
      <c r="F33"/>
      <c r="G33">
        <f>Table16[[#This Row],[Primary School]]+Table16[[#This Row],[Secondary School]]</f>
        <v>7575935</v>
      </c>
      <c r="H33" s="19">
        <f>Table16[[#This Row],[Column1]]+Table16[[#This Row],[Column2]]</f>
        <v>0</v>
      </c>
    </row>
    <row r="34" spans="1:13" x14ac:dyDescent="0.25">
      <c r="B34">
        <v>2019</v>
      </c>
      <c r="C34" s="20">
        <v>4647225</v>
      </c>
      <c r="D34" s="20">
        <v>3003233</v>
      </c>
      <c r="E34"/>
      <c r="F34"/>
      <c r="G34">
        <f>Table16[[#This Row],[Primary School]]+Table16[[#This Row],[Secondary School]]</f>
        <v>7650458</v>
      </c>
      <c r="H34" s="19">
        <f>Table16[[#This Row],[Column1]]+Table16[[#This Row],[Column2]]</f>
        <v>0</v>
      </c>
    </row>
    <row r="35" spans="1:13" x14ac:dyDescent="0.25">
      <c r="B35">
        <v>2020</v>
      </c>
      <c r="C35" s="20">
        <v>4600246</v>
      </c>
      <c r="D35" s="20">
        <v>3062058</v>
      </c>
      <c r="E35"/>
      <c r="F35"/>
      <c r="G35">
        <f>Table16[[#This Row],[Primary School]]+Table16[[#This Row],[Secondary School]]</f>
        <v>7662304</v>
      </c>
      <c r="H35" s="19">
        <f>Table16[[#This Row],[Column1]]+Table16[[#This Row],[Column2]]</f>
        <v>0</v>
      </c>
    </row>
    <row r="36" spans="1:13" x14ac:dyDescent="0.25">
      <c r="B36">
        <v>2021</v>
      </c>
      <c r="C36" s="20">
        <v>4597370</v>
      </c>
      <c r="D36" s="20">
        <v>3125863</v>
      </c>
      <c r="E36" s="20"/>
      <c r="F36" s="20"/>
      <c r="G36">
        <f>Table16[[#This Row],[Primary School]]+Table16[[#This Row],[Secondary School]]</f>
        <v>7723233</v>
      </c>
      <c r="H36" s="19">
        <f>Table16[[#This Row],[Column1]]+Table16[[#This Row],[Column2]]</f>
        <v>0</v>
      </c>
    </row>
    <row r="37" spans="1:13" x14ac:dyDescent="0.25">
      <c r="B37">
        <v>2022</v>
      </c>
      <c r="C37" s="20">
        <v>4527132</v>
      </c>
      <c r="D37" s="20">
        <v>3190773</v>
      </c>
      <c r="E37" s="20">
        <v>4527132</v>
      </c>
      <c r="F37" s="20">
        <v>3190773</v>
      </c>
      <c r="G37" s="19"/>
      <c r="H37" s="19">
        <f>Table16[[#This Row],[Column1]]+Table16[[#This Row],[Column2]]</f>
        <v>7717905</v>
      </c>
    </row>
    <row r="38" spans="1:13" x14ac:dyDescent="0.25">
      <c r="B38">
        <v>2023</v>
      </c>
      <c r="C38" s="19"/>
      <c r="D38" s="19"/>
      <c r="E38" s="20">
        <v>4440995</v>
      </c>
      <c r="F38" s="20">
        <v>3230015</v>
      </c>
      <c r="G38" s="19"/>
      <c r="H38" s="19">
        <f>Table16[[#This Row],[Column1]]+Table16[[#This Row],[Column2]]</f>
        <v>7671010</v>
      </c>
    </row>
    <row r="39" spans="1:13" x14ac:dyDescent="0.25">
      <c r="B39">
        <v>2024</v>
      </c>
      <c r="C39" s="19"/>
      <c r="D39" s="19"/>
      <c r="E39" s="20">
        <v>4351895</v>
      </c>
      <c r="F39" s="20">
        <v>3228360</v>
      </c>
      <c r="G39" s="19"/>
      <c r="H39" s="19">
        <f>Table16[[#This Row],[Column1]]+Table16[[#This Row],[Column2]]</f>
        <v>7580255</v>
      </c>
    </row>
    <row r="40" spans="1:13" x14ac:dyDescent="0.25">
      <c r="B40">
        <v>2025</v>
      </c>
      <c r="C40" s="19"/>
      <c r="D40" s="19"/>
      <c r="E40" s="20">
        <v>4259398</v>
      </c>
      <c r="F40" s="20">
        <v>3218603</v>
      </c>
      <c r="G40" s="19"/>
      <c r="H40" s="19">
        <f>Table16[[#This Row],[Column1]]+Table16[[#This Row],[Column2]]</f>
        <v>7478001</v>
      </c>
    </row>
    <row r="41" spans="1:13" x14ac:dyDescent="0.25">
      <c r="B41">
        <v>2026</v>
      </c>
      <c r="C41" s="19"/>
      <c r="D41" s="19"/>
      <c r="E41" s="20">
        <v>4163360</v>
      </c>
      <c r="F41" s="20">
        <v>3196351</v>
      </c>
      <c r="G41" s="19"/>
      <c r="H41" s="19">
        <f>Table16[[#This Row],[Column1]]+Table16[[#This Row],[Column2]]</f>
        <v>7359711</v>
      </c>
    </row>
    <row r="42" spans="1:13" x14ac:dyDescent="0.25">
      <c r="B42">
        <v>2027</v>
      </c>
      <c r="C42" s="19"/>
      <c r="D42" s="19"/>
      <c r="E42" s="20">
        <v>4064902</v>
      </c>
      <c r="F42" s="20">
        <v>3163175</v>
      </c>
      <c r="G42" s="19"/>
      <c r="H42" s="19">
        <f>Table16[[#This Row],[Column1]]+Table16[[#This Row],[Column2]]</f>
        <v>7228077</v>
      </c>
    </row>
    <row r="43" spans="1:13" x14ac:dyDescent="0.25">
      <c r="B43">
        <v>2028</v>
      </c>
      <c r="C43" s="19"/>
      <c r="D43" s="19"/>
      <c r="E43" s="20">
        <v>3983506</v>
      </c>
      <c r="F43" s="20">
        <v>3115626</v>
      </c>
      <c r="G43" s="19"/>
      <c r="H43" s="19">
        <f>Table16[[#This Row],[Column1]]+Table16[[#This Row],[Column2]]</f>
        <v>7099132</v>
      </c>
    </row>
    <row r="44" spans="1:13" x14ac:dyDescent="0.25">
      <c r="B44">
        <v>2029</v>
      </c>
      <c r="C44" s="19"/>
      <c r="D44" s="19"/>
      <c r="E44" s="20">
        <v>3917310</v>
      </c>
      <c r="F44" s="20">
        <v>3069924</v>
      </c>
      <c r="G44" s="19"/>
      <c r="H44" s="19">
        <f>Table16[[#This Row],[Column1]]+Table16[[#This Row],[Column2]]</f>
        <v>6987234</v>
      </c>
    </row>
    <row r="45" spans="1:13" x14ac:dyDescent="0.25">
      <c r="B45">
        <v>2030</v>
      </c>
      <c r="C45" s="19"/>
      <c r="D45" s="19"/>
      <c r="E45" s="20">
        <v>3865138</v>
      </c>
      <c r="F45" s="20">
        <v>3020654</v>
      </c>
      <c r="G45" s="19"/>
      <c r="H45" s="19">
        <f>Table16[[#This Row],[Column1]]+Table16[[#This Row],[Column2]]</f>
        <v>6885792</v>
      </c>
    </row>
    <row r="46" spans="1:13" x14ac:dyDescent="0.25">
      <c r="B46" s="13"/>
      <c r="C46" s="12"/>
      <c r="D46"/>
      <c r="E46"/>
      <c r="F46"/>
      <c r="G46">
        <f>Table16[[#This Row],[Column1]]+Table16[[#This Row],[Column2]]</f>
        <v>0</v>
      </c>
      <c r="H46" s="19">
        <f>Table16[[#This Row],[Column1]]+Table16[[#This Row],[Column2]]</f>
        <v>0</v>
      </c>
    </row>
    <row r="48" spans="1:13" x14ac:dyDescent="0.25">
      <c r="A48" s="2" t="s">
        <v>254</v>
      </c>
      <c r="B48" s="12" t="s">
        <v>160</v>
      </c>
      <c r="C48" t="s">
        <v>255</v>
      </c>
      <c r="D48" t="s">
        <v>250</v>
      </c>
      <c r="E48" t="s">
        <v>251</v>
      </c>
      <c r="F48" t="s">
        <v>256</v>
      </c>
      <c r="G48" t="s">
        <v>257</v>
      </c>
      <c r="H48" t="s">
        <v>164</v>
      </c>
      <c r="I48" t="s">
        <v>162</v>
      </c>
      <c r="J48" t="s">
        <v>252</v>
      </c>
      <c r="K48" t="s">
        <v>253</v>
      </c>
      <c r="L48" t="s">
        <v>258</v>
      </c>
      <c r="M48" t="s">
        <v>259</v>
      </c>
    </row>
    <row r="49" spans="2:13" x14ac:dyDescent="0.25">
      <c r="B49">
        <v>1990</v>
      </c>
      <c r="C49"/>
      <c r="D49">
        <v>3911718.260471147</v>
      </c>
      <c r="E49">
        <v>2595843.1585718975</v>
      </c>
      <c r="F49">
        <v>782250</v>
      </c>
      <c r="G49">
        <v>517938.36410190992</v>
      </c>
      <c r="H49"/>
      <c r="I49"/>
      <c r="J49"/>
      <c r="K49"/>
      <c r="L49"/>
      <c r="M49"/>
    </row>
    <row r="50" spans="2:13" x14ac:dyDescent="0.25">
      <c r="B50">
        <v>1991</v>
      </c>
      <c r="C50"/>
      <c r="D50">
        <v>3953587.9999564881</v>
      </c>
      <c r="E50">
        <v>2632536.5818144674</v>
      </c>
      <c r="F50">
        <v>818900</v>
      </c>
      <c r="G50">
        <v>544143.50991917483</v>
      </c>
      <c r="H50"/>
      <c r="I50"/>
      <c r="J50"/>
      <c r="K50"/>
      <c r="L50"/>
      <c r="M50"/>
    </row>
    <row r="51" spans="2:13" x14ac:dyDescent="0.25">
      <c r="B51">
        <v>1992</v>
      </c>
      <c r="C51"/>
      <c r="D51">
        <v>4024689.8089384227</v>
      </c>
      <c r="E51">
        <v>2685526.3742798278</v>
      </c>
      <c r="F51">
        <v>829250</v>
      </c>
      <c r="G51">
        <v>585370.17971244256</v>
      </c>
      <c r="H51"/>
      <c r="I51"/>
      <c r="J51"/>
      <c r="K51"/>
      <c r="L51"/>
      <c r="M51"/>
    </row>
    <row r="52" spans="2:13" x14ac:dyDescent="0.25">
      <c r="B52">
        <v>1993</v>
      </c>
      <c r="C52"/>
      <c r="D52">
        <v>4078892.7077450575</v>
      </c>
      <c r="E52">
        <v>2656469.0596846659</v>
      </c>
      <c r="F52">
        <v>834250</v>
      </c>
      <c r="G52">
        <v>637200.59306069126</v>
      </c>
      <c r="H52"/>
      <c r="I52"/>
      <c r="J52"/>
      <c r="K52"/>
      <c r="L52"/>
      <c r="M52"/>
    </row>
    <row r="53" spans="2:13" x14ac:dyDescent="0.25">
      <c r="B53">
        <v>1994</v>
      </c>
      <c r="C53"/>
      <c r="D53">
        <v>4166383.6817724486</v>
      </c>
      <c r="E53">
        <v>2712869.380611653</v>
      </c>
      <c r="F53">
        <v>820750</v>
      </c>
      <c r="G53">
        <v>687753.48993824061</v>
      </c>
      <c r="H53"/>
      <c r="I53"/>
      <c r="J53"/>
      <c r="K53"/>
      <c r="L53"/>
      <c r="M53"/>
    </row>
    <row r="54" spans="2:13" x14ac:dyDescent="0.25">
      <c r="B54">
        <v>1995</v>
      </c>
      <c r="C54"/>
      <c r="D54">
        <v>4217729.525946836</v>
      </c>
      <c r="E54">
        <v>2717425.1655973764</v>
      </c>
      <c r="F54">
        <v>845350</v>
      </c>
      <c r="G54">
        <v>684498</v>
      </c>
      <c r="H54"/>
      <c r="I54"/>
      <c r="J54"/>
      <c r="K54"/>
      <c r="L54"/>
      <c r="M54"/>
    </row>
    <row r="55" spans="2:13" x14ac:dyDescent="0.25">
      <c r="B55">
        <v>1996</v>
      </c>
      <c r="C55"/>
      <c r="D55">
        <v>4276247.1213581348</v>
      </c>
      <c r="E55">
        <v>2730569.3999110539</v>
      </c>
      <c r="F55">
        <v>884650</v>
      </c>
      <c r="G55">
        <v>714539</v>
      </c>
      <c r="H55"/>
      <c r="I55"/>
      <c r="J55"/>
      <c r="K55"/>
      <c r="L55"/>
      <c r="M55"/>
    </row>
    <row r="56" spans="2:13" ht="15.75" x14ac:dyDescent="0.3">
      <c r="B56">
        <v>1997</v>
      </c>
      <c r="C56" s="21"/>
      <c r="D56">
        <v>4304478.7921729395</v>
      </c>
      <c r="E56">
        <v>2752671.5807037423</v>
      </c>
      <c r="F56">
        <v>887400</v>
      </c>
      <c r="G56">
        <v>720708</v>
      </c>
      <c r="H56"/>
      <c r="I56"/>
      <c r="J56"/>
      <c r="K56"/>
      <c r="L56"/>
      <c r="M56"/>
    </row>
    <row r="57" spans="2:13" ht="15.75" x14ac:dyDescent="0.3">
      <c r="B57">
        <v>1998</v>
      </c>
      <c r="C57" s="21"/>
      <c r="D57">
        <v>4302768.1867933916</v>
      </c>
      <c r="E57">
        <v>2800809.2881049626</v>
      </c>
      <c r="F57">
        <v>866850</v>
      </c>
      <c r="G57">
        <v>731896</v>
      </c>
      <c r="H57"/>
      <c r="I57"/>
      <c r="J57"/>
      <c r="K57"/>
      <c r="L57"/>
      <c r="M57"/>
    </row>
    <row r="58" spans="2:13" ht="15.75" x14ac:dyDescent="0.3">
      <c r="B58">
        <v>1999</v>
      </c>
      <c r="C58" s="21"/>
      <c r="D58">
        <v>4277973</v>
      </c>
      <c r="E58">
        <v>2854569</v>
      </c>
      <c r="F58">
        <v>866200</v>
      </c>
      <c r="G58">
        <v>743117</v>
      </c>
      <c r="H58"/>
      <c r="I58"/>
      <c r="J58"/>
      <c r="K58"/>
      <c r="L58"/>
      <c r="M58"/>
    </row>
    <row r="59" spans="2:13" ht="15.75" x14ac:dyDescent="0.3">
      <c r="B59">
        <v>2000</v>
      </c>
      <c r="C59" s="21"/>
      <c r="D59">
        <v>4251814.5</v>
      </c>
      <c r="E59">
        <v>2899735</v>
      </c>
      <c r="F59">
        <v>866250</v>
      </c>
      <c r="G59">
        <v>738240</v>
      </c>
      <c r="H59"/>
      <c r="I59"/>
      <c r="J59"/>
      <c r="K59"/>
      <c r="L59"/>
      <c r="M59"/>
    </row>
    <row r="60" spans="2:13" ht="15.75" x14ac:dyDescent="0.3">
      <c r="B60">
        <v>2001</v>
      </c>
      <c r="C60" s="21">
        <v>632900</v>
      </c>
      <c r="D60">
        <v>4214044.5</v>
      </c>
      <c r="E60">
        <v>2928729</v>
      </c>
      <c r="F60">
        <v>877800</v>
      </c>
      <c r="G60">
        <v>757265</v>
      </c>
      <c r="H60"/>
      <c r="I60"/>
      <c r="J60"/>
      <c r="K60"/>
      <c r="L60"/>
      <c r="M60"/>
    </row>
    <row r="61" spans="2:13" ht="15.75" x14ac:dyDescent="0.3">
      <c r="B61">
        <v>2002</v>
      </c>
      <c r="C61" s="21">
        <v>667100</v>
      </c>
      <c r="D61">
        <v>4166555</v>
      </c>
      <c r="E61">
        <v>2986400</v>
      </c>
      <c r="F61">
        <v>904150</v>
      </c>
      <c r="G61">
        <v>779060</v>
      </c>
      <c r="H61"/>
      <c r="I61"/>
      <c r="J61"/>
      <c r="K61"/>
      <c r="L61"/>
      <c r="M61"/>
    </row>
    <row r="62" spans="2:13" ht="15.75" x14ac:dyDescent="0.3">
      <c r="B62">
        <v>2003</v>
      </c>
      <c r="C62" s="21">
        <v>676400</v>
      </c>
      <c r="D62">
        <v>4114230</v>
      </c>
      <c r="E62">
        <v>3001750</v>
      </c>
      <c r="F62">
        <v>927950</v>
      </c>
      <c r="G62">
        <v>768625</v>
      </c>
      <c r="H62"/>
      <c r="I62"/>
      <c r="J62"/>
      <c r="K62"/>
      <c r="L62"/>
      <c r="M62"/>
    </row>
    <row r="63" spans="2:13" ht="15.75" x14ac:dyDescent="0.3">
      <c r="B63">
        <v>2004</v>
      </c>
      <c r="C63" s="21">
        <v>676500</v>
      </c>
      <c r="D63">
        <v>4093207</v>
      </c>
      <c r="E63">
        <v>2993763</v>
      </c>
      <c r="F63">
        <v>964950</v>
      </c>
      <c r="G63">
        <v>788145</v>
      </c>
      <c r="H63"/>
      <c r="I63"/>
      <c r="J63"/>
      <c r="K63"/>
      <c r="L63"/>
      <c r="M63"/>
    </row>
    <row r="64" spans="2:13" ht="15.75" x14ac:dyDescent="0.3">
      <c r="B64">
        <v>2005</v>
      </c>
      <c r="C64" s="21">
        <v>684500</v>
      </c>
      <c r="D64">
        <v>4043396</v>
      </c>
      <c r="E64">
        <v>2985679</v>
      </c>
      <c r="F64">
        <v>995150</v>
      </c>
      <c r="G64">
        <v>803455</v>
      </c>
      <c r="H64"/>
      <c r="I64"/>
      <c r="J64"/>
      <c r="K64"/>
      <c r="L64"/>
      <c r="M64"/>
    </row>
    <row r="65" spans="2:13" ht="15.75" x14ac:dyDescent="0.3">
      <c r="B65">
        <v>2006</v>
      </c>
      <c r="C65" s="21">
        <v>709900</v>
      </c>
      <c r="D65">
        <v>4004271</v>
      </c>
      <c r="E65">
        <v>2955214</v>
      </c>
      <c r="F65">
        <v>1034400</v>
      </c>
      <c r="G65">
        <v>830570</v>
      </c>
      <c r="H65"/>
      <c r="I65"/>
      <c r="J65"/>
      <c r="K65"/>
      <c r="L65"/>
      <c r="M65"/>
    </row>
    <row r="66" spans="2:13" ht="15.75" x14ac:dyDescent="0.3">
      <c r="B66">
        <v>2007</v>
      </c>
      <c r="C66" s="21">
        <v>736500</v>
      </c>
      <c r="D66">
        <v>3982711</v>
      </c>
      <c r="E66">
        <v>2913795</v>
      </c>
      <c r="F66">
        <v>1063100</v>
      </c>
      <c r="G66">
        <v>835885</v>
      </c>
      <c r="H66"/>
      <c r="I66"/>
      <c r="J66"/>
      <c r="K66"/>
      <c r="L66"/>
      <c r="M66"/>
    </row>
    <row r="67" spans="2:13" ht="15.75" x14ac:dyDescent="0.3">
      <c r="B67">
        <v>2008</v>
      </c>
      <c r="C67" s="21">
        <v>757400</v>
      </c>
      <c r="D67">
        <v>3970009</v>
      </c>
      <c r="E67">
        <v>2883461</v>
      </c>
      <c r="F67">
        <v>1098750</v>
      </c>
      <c r="G67">
        <v>854240</v>
      </c>
      <c r="H67"/>
      <c r="I67"/>
      <c r="J67"/>
      <c r="K67"/>
      <c r="L67"/>
      <c r="M67"/>
    </row>
    <row r="68" spans="2:13" ht="15.75" x14ac:dyDescent="0.3">
      <c r="B68">
        <v>2009</v>
      </c>
      <c r="C68" s="21">
        <v>798800</v>
      </c>
      <c r="D68">
        <v>3986370</v>
      </c>
      <c r="E68">
        <v>2864921</v>
      </c>
      <c r="F68">
        <v>1148950</v>
      </c>
      <c r="G68">
        <v>879675</v>
      </c>
      <c r="H68"/>
      <c r="I68"/>
      <c r="J68"/>
      <c r="K68"/>
      <c r="L68"/>
      <c r="M68"/>
    </row>
    <row r="69" spans="2:13" ht="15.75" x14ac:dyDescent="0.3">
      <c r="B69">
        <v>2010</v>
      </c>
      <c r="C69" s="21">
        <v>795624</v>
      </c>
      <c r="D69">
        <v>4024839</v>
      </c>
      <c r="E69">
        <v>2838562</v>
      </c>
      <c r="F69">
        <v>1162450</v>
      </c>
      <c r="G69">
        <v>959965</v>
      </c>
      <c r="H69"/>
      <c r="I69"/>
      <c r="J69"/>
      <c r="K69"/>
      <c r="L69"/>
      <c r="M69"/>
    </row>
    <row r="70" spans="2:13" ht="15.75" x14ac:dyDescent="0.3">
      <c r="B70">
        <v>2011</v>
      </c>
      <c r="C70" s="21">
        <v>825125</v>
      </c>
      <c r="D70">
        <v>4102024</v>
      </c>
      <c r="E70">
        <v>2810708</v>
      </c>
      <c r="F70">
        <v>1138400</v>
      </c>
      <c r="G70">
        <v>978645</v>
      </c>
      <c r="H70"/>
      <c r="I70"/>
      <c r="J70"/>
      <c r="K70"/>
      <c r="L70"/>
      <c r="M70"/>
    </row>
    <row r="71" spans="2:13" ht="15.75" x14ac:dyDescent="0.3">
      <c r="B71">
        <v>2012</v>
      </c>
      <c r="C71" s="21">
        <v>832732</v>
      </c>
      <c r="D71">
        <v>4197119</v>
      </c>
      <c r="E71">
        <v>2780196</v>
      </c>
      <c r="F71">
        <v>1139200</v>
      </c>
      <c r="G71">
        <v>1010945</v>
      </c>
      <c r="H71"/>
      <c r="I71"/>
      <c r="J71"/>
      <c r="K71"/>
      <c r="L71"/>
      <c r="M71"/>
    </row>
    <row r="72" spans="2:13" ht="15.75" x14ac:dyDescent="0.3">
      <c r="B72">
        <v>2013</v>
      </c>
      <c r="C72" s="21">
        <v>855531</v>
      </c>
      <c r="D72">
        <v>4304751</v>
      </c>
      <c r="E72">
        <v>2741140</v>
      </c>
      <c r="F72">
        <v>1147500</v>
      </c>
      <c r="G72">
        <v>981530</v>
      </c>
      <c r="H72"/>
      <c r="I72"/>
      <c r="J72"/>
      <c r="K72"/>
      <c r="L72"/>
      <c r="M72"/>
    </row>
    <row r="73" spans="2:13" ht="15.75" x14ac:dyDescent="0.3">
      <c r="B73">
        <v>2014</v>
      </c>
      <c r="C73" s="21">
        <v>853000.64833333343</v>
      </c>
      <c r="D73">
        <v>4400019</v>
      </c>
      <c r="E73">
        <v>2740443</v>
      </c>
      <c r="F73">
        <v>1148000</v>
      </c>
      <c r="G73">
        <v>963740</v>
      </c>
      <c r="H73"/>
      <c r="I73"/>
      <c r="J73"/>
      <c r="K73"/>
      <c r="L73"/>
      <c r="M73"/>
    </row>
    <row r="74" spans="2:13" ht="15.75" x14ac:dyDescent="0.3">
      <c r="B74">
        <v>2015</v>
      </c>
      <c r="C74" s="21">
        <v>865251.5875562767</v>
      </c>
      <c r="D74">
        <v>4504331</v>
      </c>
      <c r="E74">
        <v>2757911</v>
      </c>
      <c r="F74">
        <v>1127050</v>
      </c>
      <c r="G74">
        <v>995350</v>
      </c>
      <c r="H74"/>
      <c r="I74"/>
      <c r="J74"/>
      <c r="K74"/>
      <c r="L74"/>
      <c r="M74"/>
    </row>
    <row r="75" spans="2:13" x14ac:dyDescent="0.25">
      <c r="B75">
        <v>2016</v>
      </c>
      <c r="C75" s="20">
        <v>843264.9073795533</v>
      </c>
      <c r="D75">
        <v>4583431</v>
      </c>
      <c r="E75">
        <v>2796764</v>
      </c>
      <c r="F75">
        <v>1098900</v>
      </c>
      <c r="G75">
        <v>1021870</v>
      </c>
      <c r="H75"/>
      <c r="I75"/>
      <c r="J75"/>
      <c r="K75"/>
      <c r="L75"/>
      <c r="M75"/>
    </row>
    <row r="76" spans="2:13" x14ac:dyDescent="0.25">
      <c r="B76">
        <v>2017</v>
      </c>
      <c r="C76" s="20">
        <v>823046</v>
      </c>
      <c r="D76">
        <v>4635145</v>
      </c>
      <c r="E76">
        <v>2848856</v>
      </c>
      <c r="F76">
        <v>1068850</v>
      </c>
      <c r="G76">
        <v>1040560</v>
      </c>
      <c r="H76"/>
      <c r="I76"/>
      <c r="J76"/>
      <c r="K76"/>
      <c r="L76"/>
      <c r="M76"/>
    </row>
    <row r="77" spans="2:13" x14ac:dyDescent="0.25">
      <c r="B77">
        <v>2018</v>
      </c>
      <c r="C77" s="20">
        <v>819987</v>
      </c>
      <c r="D77" t="s">
        <v>260</v>
      </c>
      <c r="E77" t="s">
        <v>261</v>
      </c>
      <c r="F77">
        <v>1050800</v>
      </c>
      <c r="G77">
        <v>1046240</v>
      </c>
      <c r="H77"/>
      <c r="I77"/>
      <c r="J77"/>
      <c r="K77"/>
      <c r="L77"/>
      <c r="M77"/>
    </row>
    <row r="78" spans="2:13" x14ac:dyDescent="0.25">
      <c r="B78">
        <v>2019</v>
      </c>
      <c r="C78" s="20">
        <v>816432</v>
      </c>
      <c r="D78" t="s">
        <v>262</v>
      </c>
      <c r="E78" t="s">
        <v>263</v>
      </c>
      <c r="F78">
        <v>1063054</v>
      </c>
      <c r="G78">
        <v>1057700</v>
      </c>
      <c r="H78"/>
      <c r="I78"/>
      <c r="J78"/>
      <c r="K78"/>
      <c r="L78" s="22"/>
      <c r="M78"/>
    </row>
    <row r="79" spans="2:13" x14ac:dyDescent="0.25">
      <c r="B79">
        <v>2020</v>
      </c>
      <c r="C79" s="20">
        <v>768692</v>
      </c>
      <c r="D79" t="s">
        <v>264</v>
      </c>
      <c r="E79" t="s">
        <v>265</v>
      </c>
      <c r="F79">
        <v>1109605.5</v>
      </c>
      <c r="G79">
        <v>1127545</v>
      </c>
      <c r="H79"/>
      <c r="I79"/>
      <c r="J79"/>
      <c r="K79"/>
      <c r="L79" s="22"/>
      <c r="M79"/>
    </row>
    <row r="80" spans="2:13" x14ac:dyDescent="0.25">
      <c r="B80">
        <v>2021</v>
      </c>
      <c r="C80" s="20">
        <v>775184</v>
      </c>
      <c r="D80" s="19" t="s">
        <v>266</v>
      </c>
      <c r="E80" s="19" t="s">
        <v>267</v>
      </c>
      <c r="F80">
        <v>1121468</v>
      </c>
      <c r="G80">
        <v>1180235.4753501303</v>
      </c>
      <c r="H80"/>
      <c r="I80" s="20">
        <v>775184</v>
      </c>
      <c r="J80" s="19" t="s">
        <v>266</v>
      </c>
      <c r="K80" s="19" t="s">
        <v>267</v>
      </c>
      <c r="L80">
        <v>1121468</v>
      </c>
      <c r="M80">
        <v>1181778.865871714</v>
      </c>
    </row>
    <row r="81" spans="2:13" x14ac:dyDescent="0.25">
      <c r="B81">
        <v>2022</v>
      </c>
      <c r="C81" s="20"/>
      <c r="D81" s="19"/>
      <c r="E81" s="19"/>
      <c r="F81"/>
      <c r="G81" s="23"/>
      <c r="H81"/>
      <c r="I81" s="20">
        <v>776195.21118520468</v>
      </c>
      <c r="J81" s="19" t="s">
        <v>268</v>
      </c>
      <c r="K81" s="19" t="s">
        <v>269</v>
      </c>
      <c r="L81">
        <v>1158842.2929789012</v>
      </c>
      <c r="M81">
        <v>1229899.8523310283</v>
      </c>
    </row>
    <row r="82" spans="2:13" x14ac:dyDescent="0.25">
      <c r="B82">
        <v>2023</v>
      </c>
      <c r="C82" s="20"/>
      <c r="D82" s="19"/>
      <c r="E82" s="19"/>
      <c r="F82"/>
      <c r="G82" s="23"/>
      <c r="H82"/>
      <c r="I82" s="20">
        <v>766441.22215539357</v>
      </c>
      <c r="J82" s="19" t="s">
        <v>270</v>
      </c>
      <c r="K82" s="19" t="s">
        <v>271</v>
      </c>
      <c r="L82">
        <v>1193711.97957798</v>
      </c>
      <c r="M82">
        <v>1245127.3127246914</v>
      </c>
    </row>
    <row r="83" spans="2:13" x14ac:dyDescent="0.25">
      <c r="B83">
        <v>2024</v>
      </c>
      <c r="C83" s="20"/>
      <c r="D83" s="19"/>
      <c r="E83" s="19"/>
      <c r="F83"/>
      <c r="G83" s="23"/>
      <c r="H83"/>
      <c r="I83" s="20">
        <v>748189.13960255671</v>
      </c>
      <c r="J83" s="19" t="s">
        <v>272</v>
      </c>
      <c r="K83" s="19" t="s">
        <v>273</v>
      </c>
      <c r="L83">
        <v>1235228.6428247856</v>
      </c>
      <c r="M83">
        <v>1267968.5033151857</v>
      </c>
    </row>
    <row r="84" spans="2:13" x14ac:dyDescent="0.25">
      <c r="B84">
        <v>2025</v>
      </c>
      <c r="C84"/>
      <c r="D84" s="19"/>
      <c r="E84" s="19"/>
      <c r="F84"/>
      <c r="G84" s="23"/>
      <c r="H84"/>
      <c r="I84">
        <v>741253.18043468241</v>
      </c>
      <c r="J84" s="19" t="s">
        <v>274</v>
      </c>
      <c r="K84" s="19" t="s">
        <v>275</v>
      </c>
      <c r="L84">
        <v>1257228.9157913744</v>
      </c>
      <c r="M84">
        <v>1294616.5590040958</v>
      </c>
    </row>
    <row r="85" spans="2:13" x14ac:dyDescent="0.25">
      <c r="B85">
        <v>2026</v>
      </c>
      <c r="C85"/>
      <c r="D85" s="19"/>
      <c r="E85" s="19"/>
      <c r="F85"/>
      <c r="G85"/>
      <c r="H85"/>
      <c r="I85">
        <v>740148.60703617416</v>
      </c>
      <c r="J85" s="19" t="s">
        <v>276</v>
      </c>
      <c r="K85" s="19" t="s">
        <v>277</v>
      </c>
      <c r="L85">
        <v>1277452.8721765289</v>
      </c>
      <c r="M85">
        <v>1333636.9262628572</v>
      </c>
    </row>
    <row r="86" spans="2:13" x14ac:dyDescent="0.25">
      <c r="B86">
        <v>2027</v>
      </c>
      <c r="C86"/>
      <c r="D86"/>
      <c r="E86"/>
      <c r="F86"/>
      <c r="G86"/>
      <c r="H86"/>
      <c r="I86">
        <v>741582.64801734092</v>
      </c>
      <c r="J86" t="s">
        <v>278</v>
      </c>
      <c r="K86" t="s">
        <v>279</v>
      </c>
      <c r="L86">
        <v>1291350.1810041424</v>
      </c>
      <c r="M86">
        <v>1365265.6680852207</v>
      </c>
    </row>
    <row r="87" spans="2:13" x14ac:dyDescent="0.25">
      <c r="B87">
        <v>2028</v>
      </c>
      <c r="C87"/>
      <c r="D87"/>
      <c r="E87"/>
      <c r="F87"/>
      <c r="G87"/>
      <c r="H87"/>
      <c r="I87">
        <v>740038.78450862132</v>
      </c>
      <c r="J87" t="s">
        <v>280</v>
      </c>
      <c r="K87" t="s">
        <v>281</v>
      </c>
      <c r="L87">
        <v>1317747.4296153078</v>
      </c>
      <c r="M87">
        <v>1388494.966392199</v>
      </c>
    </row>
    <row r="88" spans="2:13" x14ac:dyDescent="0.25">
      <c r="B88">
        <v>2029</v>
      </c>
      <c r="C88"/>
      <c r="D88"/>
      <c r="E88"/>
      <c r="F88"/>
      <c r="G88"/>
      <c r="H88"/>
      <c r="I88">
        <v>737145.31005436811</v>
      </c>
      <c r="J88" t="s">
        <v>282</v>
      </c>
      <c r="K88" t="s">
        <v>283</v>
      </c>
      <c r="L88">
        <v>1325854.5384929732</v>
      </c>
      <c r="M88">
        <v>1407224.8607798512</v>
      </c>
    </row>
    <row r="89" spans="2:13" x14ac:dyDescent="0.25">
      <c r="B89">
        <v>2030</v>
      </c>
      <c r="C89"/>
      <c r="D89"/>
      <c r="E89"/>
      <c r="F89"/>
      <c r="G89"/>
      <c r="H89"/>
      <c r="I89">
        <v>734509.5693931001</v>
      </c>
      <c r="J89" t="s">
        <v>284</v>
      </c>
      <c r="K89" t="s">
        <v>285</v>
      </c>
      <c r="L89">
        <v>1318121.0482029361</v>
      </c>
      <c r="M89">
        <v>1429536.8983192369</v>
      </c>
    </row>
  </sheetData>
  <pageMargins left="0.7" right="0.7" top="0.75" bottom="0.75" header="0.3" footer="0.3"/>
  <pageSetup paperSize="9"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934139-28D3-4103-AD5B-F0BD224F464C}">
  <dimension ref="A1:L25"/>
  <sheetViews>
    <sheetView workbookViewId="0">
      <selection activeCell="B2" sqref="B2"/>
    </sheetView>
  </sheetViews>
  <sheetFormatPr defaultRowHeight="15" x14ac:dyDescent="0.25"/>
  <cols>
    <col min="1" max="1" width="18.42578125" style="2" customWidth="1"/>
    <col min="2" max="16384" width="9.140625" style="2"/>
  </cols>
  <sheetData>
    <row r="1" spans="1:12" x14ac:dyDescent="0.25">
      <c r="A1" s="1" t="s">
        <v>0</v>
      </c>
      <c r="B1" s="2" t="s">
        <v>362</v>
      </c>
    </row>
    <row r="2" spans="1:12" x14ac:dyDescent="0.25">
      <c r="A2" s="1" t="s">
        <v>2</v>
      </c>
      <c r="B2" s="2" t="s">
        <v>289</v>
      </c>
    </row>
    <row r="3" spans="1:12" x14ac:dyDescent="0.25">
      <c r="A3" s="1"/>
    </row>
    <row r="4" spans="1:12" ht="15" customHeight="1" x14ac:dyDescent="0.35">
      <c r="A4" s="5" t="s">
        <v>1</v>
      </c>
      <c r="B4" s="24" t="s">
        <v>164</v>
      </c>
      <c r="C4" s="24" t="s">
        <v>286</v>
      </c>
      <c r="D4" s="24" t="s">
        <v>287</v>
      </c>
      <c r="E4" s="24" t="s">
        <v>288</v>
      </c>
      <c r="F4" t="s">
        <v>162</v>
      </c>
      <c r="G4"/>
      <c r="H4"/>
      <c r="I4" s="4"/>
      <c r="J4" s="4"/>
      <c r="K4" s="4"/>
      <c r="L4" s="4"/>
    </row>
    <row r="5" spans="1:12" ht="15" customHeight="1" x14ac:dyDescent="0.35">
      <c r="A5" s="4"/>
      <c r="B5" s="24" t="s">
        <v>211</v>
      </c>
      <c r="C5" s="25">
        <v>1093.0045866193543</v>
      </c>
      <c r="D5" s="24"/>
      <c r="E5" s="24"/>
      <c r="F5"/>
      <c r="G5"/>
      <c r="H5"/>
      <c r="I5" s="4"/>
      <c r="J5" s="4"/>
      <c r="K5" s="4"/>
      <c r="L5" s="4"/>
    </row>
    <row r="6" spans="1:12" ht="15" customHeight="1" x14ac:dyDescent="0.35">
      <c r="A6" s="4"/>
      <c r="B6" s="24" t="s">
        <v>212</v>
      </c>
      <c r="C6" s="25">
        <v>876.6719607032602</v>
      </c>
      <c r="D6" s="24"/>
      <c r="E6" s="24"/>
      <c r="F6"/>
      <c r="G6"/>
      <c r="H6"/>
      <c r="I6" s="4"/>
      <c r="J6" s="4"/>
      <c r="K6" s="4"/>
      <c r="L6" s="4"/>
    </row>
    <row r="7" spans="1:12" ht="15" customHeight="1" x14ac:dyDescent="0.35">
      <c r="A7" s="4"/>
      <c r="B7" s="24" t="s">
        <v>213</v>
      </c>
      <c r="C7" s="25">
        <v>1344.6117926782729</v>
      </c>
      <c r="D7" s="24"/>
      <c r="E7" s="24"/>
      <c r="F7"/>
      <c r="G7"/>
      <c r="H7"/>
      <c r="I7" s="4"/>
      <c r="J7" s="4"/>
      <c r="K7" s="4"/>
      <c r="L7" s="4"/>
    </row>
    <row r="8" spans="1:12" ht="15" customHeight="1" x14ac:dyDescent="0.35">
      <c r="A8" s="4"/>
      <c r="B8" s="24" t="s">
        <v>214</v>
      </c>
      <c r="C8" s="25">
        <v>1419.1888404454128</v>
      </c>
      <c r="D8" s="24"/>
      <c r="E8" s="24"/>
      <c r="F8"/>
      <c r="G8"/>
      <c r="H8"/>
      <c r="I8" s="4"/>
      <c r="J8" s="4"/>
      <c r="K8" s="4"/>
      <c r="L8" s="4"/>
    </row>
    <row r="9" spans="1:12" ht="15" customHeight="1" x14ac:dyDescent="0.35">
      <c r="A9" s="4"/>
      <c r="B9" s="24" t="s">
        <v>215</v>
      </c>
      <c r="C9" s="25">
        <v>1467.6947195368471</v>
      </c>
      <c r="D9" s="24"/>
      <c r="E9" s="24"/>
      <c r="F9"/>
      <c r="G9"/>
      <c r="H9"/>
      <c r="I9" s="4"/>
      <c r="J9" s="4"/>
      <c r="K9" s="4"/>
      <c r="L9" s="4"/>
    </row>
    <row r="10" spans="1:12" ht="15" customHeight="1" x14ac:dyDescent="0.35">
      <c r="A10" s="4"/>
      <c r="B10" s="24" t="s">
        <v>216</v>
      </c>
      <c r="C10" s="25">
        <v>1601.1406126382585</v>
      </c>
      <c r="D10" s="24"/>
      <c r="E10" s="24"/>
      <c r="F10"/>
      <c r="G10"/>
      <c r="H10"/>
      <c r="I10" s="4"/>
      <c r="J10" s="4"/>
      <c r="K10" s="4"/>
      <c r="L10" s="4"/>
    </row>
    <row r="11" spans="1:12" ht="15" customHeight="1" x14ac:dyDescent="0.35">
      <c r="A11" s="4"/>
      <c r="B11" s="24" t="s">
        <v>217</v>
      </c>
      <c r="C11" s="25">
        <v>1621.5566299914458</v>
      </c>
      <c r="D11" s="24"/>
      <c r="E11" s="24"/>
      <c r="F11"/>
      <c r="G11"/>
      <c r="H11"/>
      <c r="I11" s="4"/>
      <c r="J11" s="4"/>
      <c r="K11" s="4"/>
      <c r="L11" s="4"/>
    </row>
    <row r="12" spans="1:12" ht="15" customHeight="1" x14ac:dyDescent="0.35">
      <c r="A12" s="4"/>
      <c r="B12" s="24" t="s">
        <v>218</v>
      </c>
      <c r="C12" s="25">
        <v>1718.6340148820634</v>
      </c>
      <c r="D12" s="24"/>
      <c r="E12" s="24"/>
      <c r="F12"/>
      <c r="G12"/>
      <c r="H12"/>
      <c r="I12" s="4"/>
      <c r="J12" s="4"/>
      <c r="K12" s="4"/>
      <c r="L12" s="4"/>
    </row>
    <row r="13" spans="1:12" ht="15" customHeight="1" x14ac:dyDescent="0.35">
      <c r="A13" s="4"/>
      <c r="B13" s="24" t="s">
        <v>219</v>
      </c>
      <c r="C13" s="25">
        <v>1761.7420881551031</v>
      </c>
      <c r="D13" s="24"/>
      <c r="E13" s="24"/>
      <c r="F13"/>
      <c r="G13"/>
      <c r="H13"/>
      <c r="I13" s="4"/>
      <c r="J13" s="4"/>
      <c r="K13" s="4"/>
      <c r="L13" s="4"/>
    </row>
    <row r="14" spans="1:12" ht="15" customHeight="1" x14ac:dyDescent="0.35">
      <c r="A14" s="4"/>
      <c r="B14" s="24" t="s">
        <v>220</v>
      </c>
      <c r="C14" s="25">
        <v>2016.2008074342584</v>
      </c>
      <c r="D14" s="24"/>
      <c r="E14" s="24"/>
      <c r="F14"/>
      <c r="G14"/>
      <c r="H14"/>
      <c r="I14" s="4"/>
      <c r="J14" s="4"/>
      <c r="K14" s="4"/>
      <c r="L14" s="4"/>
    </row>
    <row r="15" spans="1:12" ht="15" customHeight="1" x14ac:dyDescent="0.35">
      <c r="A15" s="4"/>
      <c r="B15" s="24" t="s">
        <v>221</v>
      </c>
      <c r="C15" s="25">
        <v>2435.5962907528865</v>
      </c>
      <c r="D15" s="24"/>
      <c r="E15" s="24"/>
      <c r="F15"/>
      <c r="G15"/>
      <c r="H15"/>
      <c r="I15" s="4"/>
      <c r="J15" s="4"/>
      <c r="K15" s="4"/>
      <c r="L15" s="4"/>
    </row>
    <row r="16" spans="1:12" ht="15" customHeight="1" x14ac:dyDescent="0.35">
      <c r="A16" s="4"/>
      <c r="B16" s="24" t="s">
        <v>222</v>
      </c>
      <c r="C16" s="25">
        <v>2711.5495185998489</v>
      </c>
      <c r="D16" s="24"/>
      <c r="E16" s="25">
        <v>135.40522064496878</v>
      </c>
      <c r="F16"/>
      <c r="G16"/>
      <c r="H16"/>
      <c r="I16" s="4"/>
      <c r="J16" s="4"/>
      <c r="K16" s="4"/>
      <c r="L16" s="4"/>
    </row>
    <row r="17" spans="1:12" ht="15" customHeight="1" x14ac:dyDescent="0.35">
      <c r="A17" s="4"/>
      <c r="B17" s="24" t="s">
        <v>223</v>
      </c>
      <c r="C17" s="25">
        <v>2585.8994510870357</v>
      </c>
      <c r="D17" s="24"/>
      <c r="E17" s="25">
        <v>643.76707300751184</v>
      </c>
      <c r="F17"/>
      <c r="G17"/>
      <c r="H17"/>
      <c r="I17" s="4"/>
      <c r="J17" s="4"/>
      <c r="K17" s="4"/>
      <c r="L17" s="4"/>
    </row>
    <row r="18" spans="1:12" ht="15" customHeight="1" x14ac:dyDescent="0.35">
      <c r="A18" s="4"/>
      <c r="B18" s="24" t="s">
        <v>224</v>
      </c>
      <c r="C18" s="25">
        <v>2665.6296425663199</v>
      </c>
      <c r="D18" s="24"/>
      <c r="E18" s="25">
        <v>896.88375670606229</v>
      </c>
      <c r="F18"/>
      <c r="G18"/>
      <c r="H18"/>
      <c r="I18" s="4"/>
      <c r="J18" s="4"/>
      <c r="K18" s="4"/>
      <c r="L18" s="4"/>
    </row>
    <row r="19" spans="1:12" ht="15" customHeight="1" x14ac:dyDescent="0.35">
      <c r="A19" s="4"/>
      <c r="B19" s="24" t="s">
        <v>225</v>
      </c>
      <c r="C19" s="25">
        <v>2717.5528730734113</v>
      </c>
      <c r="D19" s="24"/>
      <c r="E19" s="25">
        <v>719.15283409672315</v>
      </c>
      <c r="F19"/>
      <c r="G19"/>
      <c r="H19"/>
      <c r="I19" s="4"/>
      <c r="J19" s="4"/>
      <c r="K19" s="4"/>
      <c r="L19" s="4"/>
    </row>
    <row r="20" spans="1:12" ht="15" customHeight="1" x14ac:dyDescent="0.35">
      <c r="A20" s="4"/>
      <c r="B20" s="24" t="s">
        <v>226</v>
      </c>
      <c r="C20" s="25">
        <v>2763.1722040564464</v>
      </c>
      <c r="D20" s="24"/>
      <c r="E20" s="25">
        <v>616.32597051331788</v>
      </c>
      <c r="F20"/>
      <c r="G20"/>
      <c r="H20"/>
      <c r="I20" s="4"/>
      <c r="J20" s="4"/>
      <c r="K20" s="4"/>
      <c r="L20" s="4"/>
    </row>
    <row r="21" spans="1:12" ht="15" customHeight="1" x14ac:dyDescent="0.35">
      <c r="A21" s="4"/>
      <c r="B21" s="24" t="s">
        <v>227</v>
      </c>
      <c r="C21" s="25">
        <v>2891.6254199046821</v>
      </c>
      <c r="D21" s="25">
        <v>508.11435515611714</v>
      </c>
      <c r="E21" s="25">
        <v>581.32077884722548</v>
      </c>
      <c r="F21"/>
      <c r="G21"/>
      <c r="H21"/>
      <c r="I21" s="4"/>
      <c r="J21" s="4"/>
      <c r="K21" s="4"/>
      <c r="L21" s="4"/>
    </row>
    <row r="22" spans="1:12" ht="15" customHeight="1" x14ac:dyDescent="0.35">
      <c r="A22" s="4"/>
      <c r="B22" s="24" t="s">
        <v>228</v>
      </c>
      <c r="C22" s="25">
        <v>2782.2001434224549</v>
      </c>
      <c r="D22" s="25">
        <v>904.88747893057337</v>
      </c>
      <c r="E22" s="25">
        <v>555.31962140553856</v>
      </c>
      <c r="F22"/>
      <c r="G22"/>
      <c r="H22"/>
      <c r="I22" s="4"/>
      <c r="J22" s="4"/>
      <c r="K22" s="4"/>
      <c r="L22" s="4"/>
    </row>
    <row r="23" spans="1:12" ht="15" customHeight="1" x14ac:dyDescent="0.35">
      <c r="A23" s="4"/>
      <c r="B23" s="24" t="s">
        <v>229</v>
      </c>
      <c r="C23" s="25">
        <v>2626.1765976140787</v>
      </c>
      <c r="D23" s="25">
        <v>930.1942881203488</v>
      </c>
      <c r="E23" s="25">
        <v>523.53287326968155</v>
      </c>
      <c r="F23"/>
      <c r="G23">
        <f>Table18[[#This Row],[Universal]]+Table18[[#This Row],[Extended]]</f>
        <v>3556.3708857344272</v>
      </c>
      <c r="H23"/>
      <c r="I23" s="4"/>
      <c r="J23" s="4"/>
      <c r="K23" s="4"/>
      <c r="L23" s="4"/>
    </row>
    <row r="24" spans="1:12" ht="18" x14ac:dyDescent="0.35">
      <c r="B24" s="24" t="s">
        <v>230</v>
      </c>
      <c r="C24" s="25">
        <v>2468.5052207631993</v>
      </c>
      <c r="D24" s="25">
        <v>902.44077923680049</v>
      </c>
      <c r="E24" s="25">
        <v>439.92500000000001</v>
      </c>
      <c r="F24">
        <f>E24/E23-1</f>
        <v>-0.15969937617768948</v>
      </c>
      <c r="G24">
        <f>Table18[[#This Row],[Universal]]+Table18[[#This Row],[Extended]]</f>
        <v>3370.9459999999999</v>
      </c>
      <c r="H24">
        <f>G24/G23-1</f>
        <v>-5.213879308207614E-2</v>
      </c>
    </row>
    <row r="25" spans="1:12" ht="18" x14ac:dyDescent="0.35">
      <c r="B25" s="24" t="s">
        <v>231</v>
      </c>
      <c r="C25" s="25">
        <v>2600.6909199354459</v>
      </c>
      <c r="D25" s="25">
        <v>984.55440808527646</v>
      </c>
      <c r="E25" s="25">
        <v>453.57750337681267</v>
      </c>
      <c r="F25">
        <f>E25/E24-1</f>
        <v>3.1033706601835798E-2</v>
      </c>
      <c r="G25">
        <f>Table18[[#This Row],[Universal]]+Table18[[#This Row],[Extended]]</f>
        <v>3585.2453280207224</v>
      </c>
      <c r="H25" s="23">
        <f>G25/G24-1</f>
        <v>6.3572459487847732E-2</v>
      </c>
    </row>
  </sheetData>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21</vt:i4>
      </vt:variant>
    </vt:vector>
  </HeadingPairs>
  <TitlesOfParts>
    <vt:vector size="44" baseType="lpstr">
      <vt:lpstr>Instructions</vt:lpstr>
      <vt:lpstr>Publication Title</vt:lpstr>
      <vt:lpstr>Example</vt:lpstr>
      <vt:lpstr>Fig.1</vt:lpstr>
      <vt:lpstr>Fig.2</vt:lpstr>
      <vt:lpstr>Fig.3</vt:lpstr>
      <vt:lpstr>Fig.4</vt:lpstr>
      <vt:lpstr>Fig.5</vt:lpstr>
      <vt:lpstr>Fig.6</vt:lpstr>
      <vt:lpstr>Fig.7</vt:lpstr>
      <vt:lpstr>Fig.8</vt:lpstr>
      <vt:lpstr>Fig.9</vt:lpstr>
      <vt:lpstr>Fig.10</vt:lpstr>
      <vt:lpstr>Fig.11</vt:lpstr>
      <vt:lpstr>Fig.12</vt:lpstr>
      <vt:lpstr>Fig.13</vt:lpstr>
      <vt:lpstr>Fig.14</vt:lpstr>
      <vt:lpstr>Fig.15</vt:lpstr>
      <vt:lpstr>Fig.16</vt:lpstr>
      <vt:lpstr>Fig.17</vt:lpstr>
      <vt:lpstr>Fig.18</vt:lpstr>
      <vt:lpstr>Fig.19</vt:lpstr>
      <vt:lpstr>Fig.20</vt:lpstr>
      <vt:lpstr>Fig.1!_Toc120864360</vt:lpstr>
      <vt:lpstr>Fig.3!_Toc120864362</vt:lpstr>
      <vt:lpstr>Fig.4!_Toc121158267</vt:lpstr>
      <vt:lpstr>Fig.6!_Toc121158278</vt:lpstr>
      <vt:lpstr>Fig.7!_Toc121158280</vt:lpstr>
      <vt:lpstr>Fig.8!_Toc121158282</vt:lpstr>
      <vt:lpstr>Fig.9!_Toc121158285</vt:lpstr>
      <vt:lpstr>Fig.10!_Toc121158289</vt:lpstr>
      <vt:lpstr>Fig.11!_Toc121158290</vt:lpstr>
      <vt:lpstr>Fig.12!_Toc121158292</vt:lpstr>
      <vt:lpstr>Fig.13!_Toc121158297</vt:lpstr>
      <vt:lpstr>Fig.14!_Toc121158298</vt:lpstr>
      <vt:lpstr>Fig.15!_Toc121158300</vt:lpstr>
      <vt:lpstr>Fig.16!_Toc121158305</vt:lpstr>
      <vt:lpstr>Fig.17!_Toc121158306</vt:lpstr>
      <vt:lpstr>Fig.18!_Toc121158311</vt:lpstr>
      <vt:lpstr>Fig.18!_Toc121158316</vt:lpstr>
      <vt:lpstr>Fig.19!_Toc121158319</vt:lpstr>
      <vt:lpstr>Fig.20!_Toc121158320</vt:lpstr>
      <vt:lpstr>Fig.5!_Toc54968868</vt:lpstr>
      <vt:lpstr>Fig.2!_Toc88575755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2023-08-07T13:58:12Z</dcterms:modified>
</cp:coreProperties>
</file>